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ugust FY26" sheetId="1" r:id="rId5"/>
    <sheet state="visible" name="August Check Register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78">
      <text>
        <t xml:space="preserve">MSI Office Rent $3,600 (10 months)
Easton Utilities $1,300
Zoom Meeting $350
</t>
      </text>
    </comment>
    <comment authorId="0" ref="B58">
      <text>
        <t xml:space="preserve">This paid for a three subscription</t>
      </text>
    </comment>
    <comment authorId="0" ref="C58">
      <text>
        <t xml:space="preserve">This paid for a three subscription</t>
      </text>
    </comment>
  </commentList>
</comments>
</file>

<file path=xl/sharedStrings.xml><?xml version="1.0" encoding="utf-8"?>
<sst xmlns="http://schemas.openxmlformats.org/spreadsheetml/2006/main" count="199" uniqueCount="122">
  <si>
    <t>Treasurer's Report - August 2025  (FY26)</t>
  </si>
  <si>
    <t>August 1, 2025 - August 31, 2025</t>
  </si>
  <si>
    <t>Revenue</t>
  </si>
  <si>
    <t>July Balances</t>
  </si>
  <si>
    <t>August 2025 Actuals</t>
  </si>
  <si>
    <t>2025-26 Budget</t>
  </si>
  <si>
    <t>2025-26 YTD Actuals</t>
  </si>
  <si>
    <t>Contributions</t>
  </si>
  <si>
    <t xml:space="preserve"> </t>
  </si>
  <si>
    <t>Literature Sales</t>
  </si>
  <si>
    <t>Event Income</t>
  </si>
  <si>
    <t>Other Contribtions and Income</t>
  </si>
  <si>
    <t>Interest Income</t>
  </si>
  <si>
    <t>Total Budget Receipts</t>
  </si>
  <si>
    <t>Expenses</t>
  </si>
  <si>
    <t>Intergroups Officers</t>
  </si>
  <si>
    <t>Chair</t>
  </si>
  <si>
    <t>July 2025 Actuals</t>
  </si>
  <si>
    <t>2025-6 Budget</t>
  </si>
  <si>
    <t>1) Travel to Group Meetings</t>
  </si>
  <si>
    <t>2) NERAASA</t>
  </si>
  <si>
    <t>3) Attend Area 29 Convention and Assemblies (mileage only)</t>
  </si>
  <si>
    <t xml:space="preserve">4) Outreach Materials </t>
  </si>
  <si>
    <t>Total</t>
  </si>
  <si>
    <t>Vice Chair</t>
  </si>
  <si>
    <t>1) Travel</t>
  </si>
  <si>
    <t>Secretary</t>
  </si>
  <si>
    <t>2) Copies, Printing &amp; Office Supplies</t>
  </si>
  <si>
    <t>Treasurer</t>
  </si>
  <si>
    <t>1) Postage - Office Supplies</t>
  </si>
  <si>
    <t>Area Officers Subtotal:</t>
  </si>
  <si>
    <t>InterGroup Service Committees</t>
  </si>
  <si>
    <t>Activities</t>
  </si>
  <si>
    <t>1) Events for the Counties</t>
  </si>
  <si>
    <t>2) Workshops for the Counties</t>
  </si>
  <si>
    <t>3) Holiday Alcathons</t>
  </si>
  <si>
    <t>4) Multi-County Group Events</t>
  </si>
  <si>
    <t>5) Committee Travel</t>
  </si>
  <si>
    <t>CPC/PI</t>
  </si>
  <si>
    <t>Corrections /Institutions</t>
  </si>
  <si>
    <t>1) Institutions/Corrections Workshops</t>
  </si>
  <si>
    <t>2) Institutions/Corrections Printing</t>
  </si>
  <si>
    <t>3) Correction Literature</t>
  </si>
  <si>
    <t>Website</t>
  </si>
  <si>
    <t>1) Premium WIX Platform</t>
  </si>
  <si>
    <t>2) Website Doman Fee</t>
  </si>
  <si>
    <t>3) Email Account Fee - 7 Accounts</t>
  </si>
  <si>
    <t>4) Outreach Travel</t>
  </si>
  <si>
    <t>Finance</t>
  </si>
  <si>
    <t>2025-6 Actuals</t>
  </si>
  <si>
    <t>2) Copies/Printing/Office Supplies</t>
  </si>
  <si>
    <t>3) Finance Workshop(s)</t>
  </si>
  <si>
    <t>Office - Literature</t>
  </si>
  <si>
    <t>1) Literature - Cost and Shipping</t>
  </si>
  <si>
    <t>Committee Expenses Sub-Total:</t>
  </si>
  <si>
    <t>Non-Committee Expenses:</t>
  </si>
  <si>
    <t>Office Rent &amp; Utilities (includes Storage Unit)</t>
  </si>
  <si>
    <t>Phone and Internet</t>
  </si>
  <si>
    <t>Answering Service</t>
  </si>
  <si>
    <t>P.O. Box Rent</t>
  </si>
  <si>
    <t>Office Supplies</t>
  </si>
  <si>
    <t>Monthly Meeting Space Rental</t>
  </si>
  <si>
    <t>Credit Card Fees</t>
  </si>
  <si>
    <t>Office Equipment Maintainence and Escrow</t>
  </si>
  <si>
    <t>Insurance</t>
  </si>
  <si>
    <t>Non-Committee Expenses Subtotal:</t>
  </si>
  <si>
    <t>Total Income</t>
  </si>
  <si>
    <t>Total Expenses</t>
  </si>
  <si>
    <t>Income/-Loss</t>
  </si>
  <si>
    <t>Cash-on hand (checking) 6-30-24</t>
  </si>
  <si>
    <t>Estimated Cash-on hand (checking) 6-30-25</t>
  </si>
  <si>
    <t>Checking Acct. Balance on 7/31/25</t>
  </si>
  <si>
    <t>Debits</t>
  </si>
  <si>
    <t>Credits</t>
  </si>
  <si>
    <t>Balance on 8/31/25</t>
  </si>
  <si>
    <t>CD - Automatic Renewal Date is 9/16/25.  New Maturity Date will be 10/16/26</t>
  </si>
  <si>
    <t>CD Value on 7/31/25</t>
  </si>
  <si>
    <t>CD Value on 8/31/25</t>
  </si>
  <si>
    <t>Net Change</t>
  </si>
  <si>
    <t>Group Contributing Amount</t>
  </si>
  <si>
    <t>The Oxford Group</t>
  </si>
  <si>
    <t>#46342</t>
  </si>
  <si>
    <t>Sunday Zoom</t>
  </si>
  <si>
    <t>#000406326</t>
  </si>
  <si>
    <t>Monday Zoom</t>
  </si>
  <si>
    <t>#000373125</t>
  </si>
  <si>
    <t>St. Michaels' Thursday Night
David Braly</t>
  </si>
  <si>
    <t>#000078735</t>
  </si>
  <si>
    <t>Shipshape
David Braly</t>
  </si>
  <si>
    <t>#000069783</t>
  </si>
  <si>
    <t>Seeking Serentity
Cambridge, MD</t>
  </si>
  <si>
    <t>Pass It On</t>
  </si>
  <si>
    <t xml:space="preserve"> #47371</t>
  </si>
  <si>
    <t>Eye Opener Group
Queenstown, Saturday Morning</t>
  </si>
  <si>
    <t>#000062702</t>
  </si>
  <si>
    <t>Easton Tuesday NIght</t>
  </si>
  <si>
    <t>#102799</t>
  </si>
  <si>
    <t>Cambridge Monday Night Group</t>
  </si>
  <si>
    <t>B.Y.O.L.</t>
  </si>
  <si>
    <t xml:space="preserve">#96925 </t>
  </si>
  <si>
    <r>
      <rPr>
        <rFont val="Rubik, &quot;Helvetica Neue&quot;, Arial, sans-serif"/>
        <color rgb="FF1155CC"/>
        <sz val="12.0"/>
        <u/>
      </rPr>
      <t>Date</t>
    </r>
    <r>
      <rPr>
        <rFont val="Rubik, &quot;Helvetica Neue&quot;, Arial, sans-serif"/>
        <sz val="12.0"/>
      </rPr>
      <t>SortupSortdown</t>
    </r>
  </si>
  <si>
    <r>
      <rPr>
        <rFont val="Rubik, &quot;Helvetica Neue&quot;, Arial, sans-serif"/>
        <color rgb="FF1155CC"/>
        <sz val="12.0"/>
        <u/>
      </rPr>
      <t>Description</t>
    </r>
    <r>
      <rPr>
        <rFont val="Rubik, &quot;Helvetica Neue&quot;, Arial, sans-serif"/>
        <sz val="12.0"/>
      </rPr>
      <t>Sortdown</t>
    </r>
  </si>
  <si>
    <r>
      <rPr>
        <rFont val="Rubik, &quot;Helvetica Neue&quot;, Arial, sans-serif"/>
        <color rgb="FF1155CC"/>
        <sz val="12.0"/>
        <u/>
      </rPr>
      <t>Debit</t>
    </r>
    <r>
      <rPr>
        <rFont val="Rubik, &quot;Helvetica Neue&quot;, Arial, sans-serif"/>
        <color rgb="FF1155CC"/>
        <sz val="12.0"/>
        <u/>
      </rPr>
      <t>Sortdown</t>
    </r>
  </si>
  <si>
    <r>
      <rPr>
        <rFont val="Rubik, &quot;Helvetica Neue&quot;, Arial, sans-serif"/>
        <color rgb="FF1155CC"/>
        <sz val="12.0"/>
        <u/>
      </rPr>
      <t>Credit</t>
    </r>
    <r>
      <rPr>
        <rFont val="Rubik, &quot;Helvetica Neue&quot;, Arial, sans-serif"/>
        <color rgb="FF1155CC"/>
        <sz val="12.0"/>
        <u/>
      </rPr>
      <t>Sortdown</t>
    </r>
  </si>
  <si>
    <t>Balance</t>
  </si>
  <si>
    <r>
      <rPr>
        <rFont val="Rubik, &quot;Helvetica Neue&quot;, Arial, sans-serif"/>
        <i/>
        <color rgb="FF1155CC"/>
        <sz val="12.0"/>
        <u/>
      </rPr>
      <t>Daily Ledger Balance</t>
    </r>
  </si>
  <si>
    <r>
      <rPr>
        <rFont val="Rubik, &quot;Helvetica Neue&quot;, Arial, sans-serif"/>
        <color rgb="FF1155CC"/>
        <sz val="12.0"/>
        <u/>
      </rPr>
      <t>DDA Deposit</t>
    </r>
  </si>
  <si>
    <r>
      <rPr>
        <rFont val="Rubik, &quot;Helvetica Neue&quot;, Arial, sans-serif"/>
        <i/>
        <color rgb="FF1155CC"/>
        <sz val="12.0"/>
        <u/>
      </rPr>
      <t>Daily Ledger Balance</t>
    </r>
  </si>
  <si>
    <r>
      <rPr>
        <rFont val="Rubik, &quot;Helvetica Neue&quot;, Arial, sans-serif"/>
        <color rgb="FF1155CC"/>
        <sz val="12.0"/>
        <u/>
      </rPr>
      <t>Check # 1049</t>
    </r>
  </si>
  <si>
    <r>
      <rPr>
        <rFont val="Rubik, &quot;Helvetica Neue&quot;, Arial, sans-serif"/>
        <color rgb="FF1155CC"/>
        <sz val="12.0"/>
        <u/>
      </rPr>
      <t>BILL PYMNT MD-EASTON UTILIT 0000</t>
    </r>
  </si>
  <si>
    <r>
      <rPr>
        <rFont val="Rubik, &quot;Helvetica Neue&quot;, Arial, sans-serif"/>
        <color rgb="FF1155CC"/>
        <sz val="12.0"/>
        <u/>
      </rPr>
      <t>DBT CRD 1348 08/17/25 77294332HP *INSTANT INK 855-785-2777 CA C#6501</t>
    </r>
  </si>
  <si>
    <r>
      <rPr>
        <rFont val="Rubik, &quot;Helvetica Neue&quot;, Arial, sans-serif"/>
        <i/>
        <color rgb="FF1155CC"/>
        <sz val="12.0"/>
        <u/>
      </rPr>
      <t>Daily Ledger Balance</t>
    </r>
  </si>
  <si>
    <r>
      <rPr>
        <rFont val="Rubik, &quot;Helvetica Neue&quot;, Arial, sans-serif"/>
        <color rgb="FF1155CC"/>
        <sz val="12.0"/>
        <u/>
      </rPr>
      <t>DDA Deposit</t>
    </r>
  </si>
  <si>
    <r>
      <rPr>
        <rFont val="Rubik, &quot;Helvetica Neue&quot;, Arial, sans-serif"/>
        <i/>
        <color rgb="FF1155CC"/>
        <sz val="12.0"/>
        <u/>
      </rPr>
      <t>Daily Ledger Balance</t>
    </r>
  </si>
  <si>
    <r>
      <rPr>
        <rFont val="Rubik, &quot;Helvetica Neue&quot;, Arial, sans-serif"/>
        <color rgb="FF1155CC"/>
        <sz val="12.0"/>
        <u/>
      </rPr>
      <t>POS DEB 1558 08/11/25 00980224WAL-MART #1715 8155 ELLIOTT RD EASTON MD C#6501</t>
    </r>
  </si>
  <si>
    <r>
      <rPr>
        <rFont val="Rubik, &quot;Helvetica Neue&quot;, Arial, sans-serif"/>
        <i/>
        <color rgb="FF1155CC"/>
        <sz val="12.0"/>
        <u/>
      </rPr>
      <t>Daily Ledger Balance</t>
    </r>
  </si>
  <si>
    <r>
      <rPr>
        <rFont val="Rubik, &quot;Helvetica Neue&quot;, Arial, sans-serif"/>
        <color rgb="FF1155CC"/>
        <sz val="12.0"/>
        <u/>
      </rPr>
      <t>DDA Deposit</t>
    </r>
  </si>
  <si>
    <r>
      <rPr>
        <rFont val="Rubik, &quot;Helvetica Neue&quot;, Arial, sans-serif"/>
        <i/>
        <color rgb="FF1155CC"/>
        <sz val="12.0"/>
        <u/>
      </rPr>
      <t>Daily Ledger Balance</t>
    </r>
  </si>
  <si>
    <r>
      <rPr>
        <rFont val="Rubik, &quot;Helvetica Neue&quot;, Arial, sans-serif"/>
        <color rgb="FF1155CC"/>
        <sz val="12.0"/>
        <u/>
      </rPr>
      <t>Check # 1048</t>
    </r>
  </si>
  <si>
    <r>
      <rPr>
        <rFont val="Rubik, &quot;Helvetica Neue&quot;, Arial, sans-serif"/>
        <i/>
        <color rgb="FF1155CC"/>
        <sz val="12.0"/>
        <u/>
      </rPr>
      <t>Daily Ledger Balance</t>
    </r>
  </si>
  <si>
    <r>
      <rPr>
        <rFont val="Rubik, &quot;Helvetica Neue&quot;, Arial, sans-serif"/>
        <color rgb="FF1155CC"/>
        <sz val="12.0"/>
        <u/>
      </rPr>
      <t>DDA Deposit</t>
    </r>
  </si>
  <si>
    <r>
      <rPr>
        <rFont val="Rubik, &quot;Helvetica Neue&quot;, Arial, sans-serif"/>
        <i/>
        <color rgb="FF1155CC"/>
        <sz val="12.0"/>
        <u/>
      </rPr>
      <t>Daily Ledger Balance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</si>
</sst>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&quot;$&quot;* #,##0.00_);_(&quot;$&quot;* \(#,##0.00\);_(&quot;$&quot;* &quot;-&quot;??_);_(@_)"/>
    <numFmt numFmtId="165" formatCode="mm/dd/yyyy"/>
    <numFmt numFmtId="166" formatCode="&quot;$&quot;#,##0.00"/>
  </numFmts>
  <fonts count="23">
    <font>
      <sz val="10.0"/>
      <color rgb="FF000000"/>
      <name val="Arial"/>
      <scheme val="minor"/>
    </font>
    <font>
      <b/>
      <sz val="12.0"/>
      <color theme="1"/>
      <name val="Arial"/>
    </font>
    <font/>
    <font>
      <b/>
      <sz val="12.0"/>
      <color theme="1"/>
      <name val="Aptos Narrow"/>
    </font>
    <font>
      <sz val="12.0"/>
      <color theme="1"/>
      <name val="Arial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  <scheme val="minor"/>
    </font>
    <font>
      <color theme="1"/>
      <name val="Arial"/>
    </font>
    <font>
      <b/>
      <u/>
      <sz val="11.0"/>
      <color theme="1"/>
      <name val="Aptos Narrow"/>
    </font>
    <font>
      <b/>
      <sz val="11.0"/>
      <color theme="1"/>
      <name val="Aptos Narrow"/>
    </font>
    <font>
      <sz val="12.0"/>
      <color theme="1"/>
      <name val="Aptos Narrow"/>
    </font>
    <font>
      <b/>
      <sz val="11.0"/>
      <color theme="1"/>
      <name val="Arial"/>
    </font>
    <font>
      <b/>
      <sz val="14.0"/>
      <color theme="1"/>
      <name val="Aptos Narrow"/>
    </font>
    <font>
      <sz val="11.0"/>
      <color rgb="FFFF0000"/>
      <name val="Aptos Narrow"/>
    </font>
    <font>
      <b/>
      <color theme="1"/>
      <name val="Arial"/>
      <scheme val="minor"/>
    </font>
    <font>
      <u/>
      <sz val="12.0"/>
      <color rgb="FF0000FF"/>
      <name val="Rubik"/>
    </font>
    <font>
      <u/>
      <sz val="12.0"/>
      <color rgb="FF0000FF"/>
      <name val="Rubik"/>
    </font>
    <font>
      <u/>
      <sz val="12.0"/>
      <color rgb="FF0000FF"/>
      <name val="Rubik"/>
    </font>
    <font>
      <sz val="12.0"/>
      <color rgb="FF132334"/>
      <name val="Rubik"/>
    </font>
    <font>
      <i/>
      <sz val="12.0"/>
      <color rgb="FF5A6472"/>
      <name val="Rubik"/>
    </font>
    <font>
      <i/>
      <u/>
      <sz val="12.0"/>
      <color rgb="FF0000FF"/>
      <name val="Rubik"/>
    </font>
    <font>
      <u/>
      <sz val="12.0"/>
      <color rgb="FF0000FF"/>
      <name val="Rubik"/>
    </font>
  </fonts>
  <fills count="8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  <fill>
      <patternFill patternType="solid">
        <fgColor rgb="FFF5F5F5"/>
        <bgColor rgb="FFF5F5F5"/>
      </patternFill>
    </fill>
  </fills>
  <borders count="8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bottom style="thin">
        <color rgb="FF000000"/>
      </bottom>
    </border>
    <border>
      <left style="thick">
        <color rgb="FF000000"/>
      </left>
      <right style="thick">
        <color rgb="FF000000"/>
      </right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ck">
        <color rgb="FF000000"/>
      </left>
      <right style="thick">
        <color rgb="FF000000"/>
      </right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  <border>
      <right style="thick">
        <color rgb="FF000000"/>
      </right>
      <top style="medium">
        <color rgb="FF000000"/>
      </top>
      <bottom style="thick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ck">
        <color rgb="FF000000"/>
      </right>
    </border>
    <border>
      <left style="thick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</border>
    <border>
      <left style="medium">
        <color rgb="FF000000"/>
      </left>
      <right style="medium">
        <color rgb="FF000000"/>
      </right>
    </border>
    <border>
      <left style="thick">
        <color rgb="FF000000"/>
      </left>
      <bottom style="medium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medium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</border>
    <border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ck">
        <color rgb="FF000000"/>
      </left>
      <top style="medium">
        <color rgb="FF000000"/>
      </top>
      <bottom style="medium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medium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ck">
        <color rgb="FF000000"/>
      </right>
      <bottom style="medium">
        <color rgb="FF000000"/>
      </bottom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ck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thin">
        <color rgb="FFDDDDDD"/>
      </top>
    </border>
  </borders>
  <cellStyleXfs count="1">
    <xf borderId="0" fillId="0" fontId="0" numFmtId="0" applyAlignment="1" applyFont="1"/>
  </cellStyleXfs>
  <cellXfs count="20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readingOrder="0"/>
    </xf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4" fillId="0" fontId="3" numFmtId="0" xfId="0" applyAlignment="1" applyBorder="1" applyFont="1">
      <alignment horizontal="center"/>
    </xf>
    <xf borderId="10" fillId="0" fontId="4" numFmtId="0" xfId="0" applyAlignment="1" applyBorder="1" applyFont="1">
      <alignment horizontal="center" readingOrder="0"/>
    </xf>
    <xf borderId="11" fillId="0" fontId="4" numFmtId="0" xfId="0" applyAlignment="1" applyBorder="1" applyFont="1">
      <alignment horizontal="center" readingOrder="0"/>
    </xf>
    <xf borderId="12" fillId="0" fontId="5" numFmtId="0" xfId="0" applyBorder="1" applyFont="1"/>
    <xf borderId="13" fillId="0" fontId="6" numFmtId="164" xfId="0" applyAlignment="1" applyBorder="1" applyFont="1" applyNumberFormat="1">
      <alignment horizontal="center" vertical="bottom"/>
    </xf>
    <xf borderId="14" fillId="0" fontId="6" numFmtId="164" xfId="0" applyAlignment="1" applyBorder="1" applyFont="1" applyNumberFormat="1">
      <alignment horizontal="center" readingOrder="0"/>
    </xf>
    <xf borderId="13" fillId="0" fontId="6" numFmtId="164" xfId="0" applyAlignment="1" applyBorder="1" applyFont="1" applyNumberFormat="1">
      <alignment horizontal="center" readingOrder="0"/>
    </xf>
    <xf borderId="15" fillId="0" fontId="6" numFmtId="164" xfId="0" applyAlignment="1" applyBorder="1" applyFont="1" applyNumberFormat="1">
      <alignment horizontal="center" readingOrder="0"/>
    </xf>
    <xf borderId="0" fillId="0" fontId="7" numFmtId="0" xfId="0" applyAlignment="1" applyFont="1">
      <alignment readingOrder="0"/>
    </xf>
    <xf borderId="16" fillId="0" fontId="5" numFmtId="0" xfId="0" applyBorder="1" applyFont="1"/>
    <xf borderId="13" fillId="0" fontId="6" numFmtId="164" xfId="0" applyAlignment="1" applyBorder="1" applyFont="1" applyNumberFormat="1">
      <alignment horizontal="right" vertical="bottom"/>
    </xf>
    <xf borderId="14" fillId="0" fontId="6" numFmtId="164" xfId="0" applyAlignment="1" applyBorder="1" applyFont="1" applyNumberFormat="1">
      <alignment readingOrder="0"/>
    </xf>
    <xf borderId="17" fillId="0" fontId="6" numFmtId="164" xfId="0" applyAlignment="1" applyBorder="1" applyFont="1" applyNumberFormat="1">
      <alignment horizontal="right" vertical="bottom"/>
    </xf>
    <xf borderId="18" fillId="0" fontId="6" numFmtId="164" xfId="0" applyAlignment="1" applyBorder="1" applyFont="1" applyNumberFormat="1">
      <alignment readingOrder="0"/>
    </xf>
    <xf borderId="17" fillId="0" fontId="6" numFmtId="164" xfId="0" applyAlignment="1" applyBorder="1" applyFont="1" applyNumberFormat="1">
      <alignment horizontal="center" readingOrder="0"/>
    </xf>
    <xf borderId="17" fillId="0" fontId="8" numFmtId="164" xfId="0" applyAlignment="1" applyBorder="1" applyFont="1" applyNumberFormat="1">
      <alignment vertical="bottom"/>
    </xf>
    <xf borderId="18" fillId="0" fontId="5" numFmtId="164" xfId="0" applyBorder="1" applyFont="1" applyNumberFormat="1"/>
    <xf borderId="19" fillId="0" fontId="5" numFmtId="0" xfId="0" applyBorder="1" applyFont="1"/>
    <xf borderId="20" fillId="0" fontId="8" numFmtId="0" xfId="0" applyAlignment="1" applyBorder="1" applyFont="1">
      <alignment vertical="bottom"/>
    </xf>
    <xf borderId="21" fillId="0" fontId="5" numFmtId="0" xfId="0" applyBorder="1" applyFont="1"/>
    <xf borderId="20" fillId="0" fontId="5" numFmtId="164" xfId="0" applyBorder="1" applyFont="1" applyNumberFormat="1"/>
    <xf borderId="22" fillId="0" fontId="5" numFmtId="164" xfId="0" applyBorder="1" applyFont="1" applyNumberFormat="1"/>
    <xf borderId="23" fillId="0" fontId="5" numFmtId="0" xfId="0" applyAlignment="1" applyBorder="1" applyFont="1">
      <alignment horizontal="right"/>
    </xf>
    <xf borderId="24" fillId="2" fontId="5" numFmtId="164" xfId="0" applyAlignment="1" applyBorder="1" applyFill="1" applyFont="1" applyNumberFormat="1">
      <alignment horizontal="right" vertical="bottom"/>
    </xf>
    <xf borderId="25" fillId="2" fontId="5" numFmtId="164" xfId="0" applyBorder="1" applyFill="1" applyFont="1" applyNumberFormat="1"/>
    <xf borderId="24" fillId="2" fontId="5" numFmtId="164" xfId="0" applyBorder="1" applyFill="1" applyFont="1" applyNumberFormat="1"/>
    <xf borderId="6" fillId="2" fontId="5" numFmtId="164" xfId="0" applyBorder="1" applyFill="1" applyFont="1" applyNumberFormat="1"/>
    <xf borderId="23" fillId="0" fontId="3" numFmtId="0" xfId="0" applyAlignment="1" applyBorder="1" applyFont="1">
      <alignment horizontal="center"/>
    </xf>
    <xf borderId="26" fillId="0" fontId="2" numFmtId="0" xfId="0" applyBorder="1" applyFont="1"/>
    <xf borderId="27" fillId="0" fontId="2" numFmtId="0" xfId="0" applyBorder="1" applyFont="1"/>
    <xf borderId="28" fillId="0" fontId="9" numFmtId="0" xfId="0" applyBorder="1" applyFont="1"/>
    <xf borderId="0" fillId="0" fontId="5" numFmtId="0" xfId="0" applyFont="1"/>
    <xf borderId="29" fillId="0" fontId="5" numFmtId="0" xfId="0" applyBorder="1" applyFont="1"/>
    <xf borderId="30" fillId="0" fontId="5" numFmtId="0" xfId="0" applyBorder="1" applyFont="1"/>
    <xf borderId="31" fillId="0" fontId="10" numFmtId="0" xfId="0" applyBorder="1" applyFont="1"/>
    <xf borderId="32" fillId="0" fontId="4" numFmtId="0" xfId="0" applyAlignment="1" applyBorder="1" applyFont="1">
      <alignment horizontal="center" vertical="bottom"/>
    </xf>
    <xf borderId="33" fillId="0" fontId="11" numFmtId="0" xfId="0" applyAlignment="1" applyBorder="1" applyFont="1">
      <alignment horizontal="center"/>
    </xf>
    <xf borderId="34" fillId="0" fontId="6" numFmtId="0" xfId="0" applyAlignment="1" applyBorder="1" applyFont="1">
      <alignment readingOrder="0"/>
    </xf>
    <xf borderId="35" fillId="0" fontId="8" numFmtId="164" xfId="0" applyAlignment="1" applyBorder="1" applyFont="1" applyNumberFormat="1">
      <alignment vertical="bottom"/>
    </xf>
    <xf borderId="13" fillId="0" fontId="5" numFmtId="164" xfId="0" applyBorder="1" applyFont="1" applyNumberFormat="1"/>
    <xf borderId="35" fillId="0" fontId="6" numFmtId="164" xfId="0" applyAlignment="1" applyBorder="1" applyFont="1" applyNumberFormat="1">
      <alignment horizontal="center" readingOrder="0"/>
    </xf>
    <xf borderId="36" fillId="0" fontId="6" numFmtId="0" xfId="0" applyAlignment="1" applyBorder="1" applyFont="1">
      <alignment readingOrder="0"/>
    </xf>
    <xf borderId="37" fillId="0" fontId="8" numFmtId="164" xfId="0" applyAlignment="1" applyBorder="1" applyFont="1" applyNumberFormat="1">
      <alignment vertical="bottom"/>
    </xf>
    <xf borderId="38" fillId="0" fontId="6" numFmtId="0" xfId="0" applyAlignment="1" applyBorder="1" applyFont="1">
      <alignment readingOrder="0"/>
    </xf>
    <xf borderId="39" fillId="0" fontId="8" numFmtId="164" xfId="0" applyAlignment="1" applyBorder="1" applyFont="1" applyNumberFormat="1">
      <alignment vertical="bottom"/>
    </xf>
    <xf borderId="40" fillId="0" fontId="5" numFmtId="164" xfId="0" applyBorder="1" applyFont="1" applyNumberFormat="1"/>
    <xf borderId="21" fillId="0" fontId="6" numFmtId="164" xfId="0" applyAlignment="1" applyBorder="1" applyFont="1" applyNumberFormat="1">
      <alignment readingOrder="0"/>
    </xf>
    <xf borderId="41" fillId="0" fontId="6" numFmtId="164" xfId="0" applyAlignment="1" applyBorder="1" applyFont="1" applyNumberFormat="1">
      <alignment horizontal="center" readingOrder="0"/>
    </xf>
    <xf borderId="42" fillId="0" fontId="10" numFmtId="0" xfId="0" applyBorder="1" applyFont="1"/>
    <xf borderId="10" fillId="2" fontId="5" numFmtId="164" xfId="0" applyAlignment="1" applyBorder="1" applyFill="1" applyFont="1" applyNumberFormat="1">
      <alignment horizontal="right" vertical="bottom"/>
    </xf>
    <xf borderId="10" fillId="2" fontId="5" numFmtId="164" xfId="0" applyBorder="1" applyFill="1" applyFont="1" applyNumberFormat="1"/>
    <xf borderId="11" fillId="2" fontId="5" numFmtId="164" xfId="0" applyBorder="1" applyFill="1" applyFont="1" applyNumberFormat="1"/>
    <xf borderId="43" fillId="2" fontId="5" numFmtId="164" xfId="0" applyBorder="1" applyFill="1" applyFont="1" applyNumberFormat="1"/>
    <xf borderId="28" fillId="0" fontId="5" numFmtId="0" xfId="0" applyBorder="1" applyFont="1"/>
    <xf borderId="44" fillId="0" fontId="10" numFmtId="0" xfId="0" applyBorder="1" applyFont="1"/>
    <xf borderId="45" fillId="0" fontId="4" numFmtId="0" xfId="0" applyAlignment="1" applyBorder="1" applyFont="1">
      <alignment horizontal="center" vertical="bottom"/>
    </xf>
    <xf borderId="46" fillId="0" fontId="11" numFmtId="0" xfId="0" applyAlignment="1" applyBorder="1" applyFont="1">
      <alignment horizontal="center"/>
    </xf>
    <xf borderId="40" fillId="0" fontId="8" numFmtId="164" xfId="0" applyAlignment="1" applyBorder="1" applyFont="1" applyNumberFormat="1">
      <alignment vertical="bottom"/>
    </xf>
    <xf borderId="47" fillId="0" fontId="5" numFmtId="164" xfId="0" applyBorder="1" applyFont="1" applyNumberFormat="1"/>
    <xf borderId="30" fillId="0" fontId="5" numFmtId="164" xfId="0" applyBorder="1" applyFont="1" applyNumberFormat="1"/>
    <xf borderId="48" fillId="0" fontId="10" numFmtId="0" xfId="0" applyBorder="1" applyFont="1"/>
    <xf borderId="49" fillId="0" fontId="5" numFmtId="0" xfId="0" applyBorder="1" applyFont="1"/>
    <xf borderId="13" fillId="0" fontId="8" numFmtId="164" xfId="0" applyAlignment="1" applyBorder="1" applyFont="1" applyNumberFormat="1">
      <alignment vertical="bottom"/>
    </xf>
    <xf borderId="17" fillId="0" fontId="5" numFmtId="164" xfId="0" applyBorder="1" applyFont="1" applyNumberFormat="1"/>
    <xf borderId="50" fillId="0" fontId="5" numFmtId="0" xfId="0" applyBorder="1" applyFont="1"/>
    <xf borderId="47" fillId="0" fontId="8" numFmtId="164" xfId="0" applyAlignment="1" applyBorder="1" applyFont="1" applyNumberFormat="1">
      <alignment vertical="bottom"/>
    </xf>
    <xf borderId="30" fillId="0" fontId="6" numFmtId="164" xfId="0" applyAlignment="1" applyBorder="1" applyFont="1" applyNumberFormat="1">
      <alignment readingOrder="0"/>
    </xf>
    <xf borderId="0" fillId="0" fontId="8" numFmtId="0" xfId="0" applyAlignment="1" applyFont="1">
      <alignment vertical="bottom"/>
    </xf>
    <xf borderId="45" fillId="0" fontId="11" numFmtId="0" xfId="0" applyAlignment="1" applyBorder="1" applyFont="1">
      <alignment horizontal="center"/>
    </xf>
    <xf borderId="3" fillId="0" fontId="4" numFmtId="0" xfId="0" applyAlignment="1" applyBorder="1" applyFont="1">
      <alignment horizontal="center" readingOrder="0"/>
    </xf>
    <xf borderId="49" fillId="0" fontId="6" numFmtId="0" xfId="0" applyAlignment="1" applyBorder="1" applyFont="1">
      <alignment readingOrder="0"/>
    </xf>
    <xf borderId="10" fillId="0" fontId="6" numFmtId="164" xfId="0" applyAlignment="1" applyBorder="1" applyFont="1" applyNumberFormat="1">
      <alignment horizontal="center" readingOrder="0"/>
    </xf>
    <xf borderId="51" fillId="2" fontId="8" numFmtId="164" xfId="0" applyAlignment="1" applyBorder="1" applyFill="1" applyFont="1" applyNumberFormat="1">
      <alignment vertical="bottom"/>
    </xf>
    <xf borderId="40" fillId="0" fontId="8" numFmtId="0" xfId="0" applyAlignment="1" applyBorder="1" applyFont="1">
      <alignment vertical="bottom"/>
    </xf>
    <xf borderId="40" fillId="0" fontId="7" numFmtId="0" xfId="0" applyBorder="1" applyFont="1"/>
    <xf borderId="52" fillId="0" fontId="10" numFmtId="0" xfId="0" applyBorder="1" applyFont="1"/>
    <xf borderId="0" fillId="0" fontId="10" numFmtId="0" xfId="0" applyFont="1"/>
    <xf borderId="53" fillId="0" fontId="10" numFmtId="0" xfId="0" applyBorder="1" applyFont="1"/>
    <xf borderId="54" fillId="0" fontId="11" numFmtId="0" xfId="0" applyAlignment="1" applyBorder="1" applyFont="1">
      <alignment horizontal="center"/>
    </xf>
    <xf borderId="15" fillId="0" fontId="5" numFmtId="0" xfId="0" applyBorder="1" applyFont="1"/>
    <xf borderId="13" fillId="0" fontId="6" numFmtId="164" xfId="0" applyAlignment="1" applyBorder="1" applyFont="1" applyNumberFormat="1">
      <alignment readingOrder="0"/>
    </xf>
    <xf borderId="17" fillId="0" fontId="5" numFmtId="0" xfId="0" applyBorder="1" applyFont="1"/>
    <xf borderId="17" fillId="0" fontId="6" numFmtId="164" xfId="0" applyAlignment="1" applyBorder="1" applyFont="1" applyNumberFormat="1">
      <alignment readingOrder="0"/>
    </xf>
    <xf borderId="22" fillId="0" fontId="5" numFmtId="0" xfId="0" applyBorder="1" applyFont="1"/>
    <xf borderId="22" fillId="0" fontId="8" numFmtId="164" xfId="0" applyAlignment="1" applyBorder="1" applyFont="1" applyNumberFormat="1">
      <alignment vertical="bottom"/>
    </xf>
    <xf borderId="55" fillId="0" fontId="10" numFmtId="0" xfId="0" applyBorder="1" applyFont="1"/>
    <xf borderId="56" fillId="2" fontId="5" numFmtId="164" xfId="0" applyAlignment="1" applyBorder="1" applyFill="1" applyFont="1" applyNumberFormat="1">
      <alignment horizontal="right" vertical="bottom"/>
    </xf>
    <xf borderId="56" fillId="2" fontId="5" numFmtId="164" xfId="0" applyBorder="1" applyFill="1" applyFont="1" applyNumberFormat="1"/>
    <xf borderId="28" fillId="0" fontId="7" numFmtId="0" xfId="0" applyBorder="1" applyFont="1"/>
    <xf borderId="30" fillId="0" fontId="7" numFmtId="0" xfId="0" applyBorder="1" applyFont="1"/>
    <xf borderId="57" fillId="0" fontId="10" numFmtId="0" xfId="0" applyBorder="1" applyFont="1"/>
    <xf borderId="47" fillId="2" fontId="5" numFmtId="164" xfId="0" applyAlignment="1" applyBorder="1" applyFill="1" applyFont="1" applyNumberFormat="1">
      <alignment horizontal="right" vertical="bottom"/>
    </xf>
    <xf borderId="58" fillId="2" fontId="5" numFmtId="164" xfId="0" applyBorder="1" applyFill="1" applyFont="1" applyNumberFormat="1"/>
    <xf borderId="59" fillId="2" fontId="5" numFmtId="0" xfId="0" applyBorder="1" applyFill="1" applyFont="1"/>
    <xf borderId="60" fillId="0" fontId="10" numFmtId="0" xfId="0" applyBorder="1" applyFont="1"/>
    <xf borderId="61" fillId="0" fontId="5" numFmtId="0" xfId="0" applyBorder="1" applyFont="1"/>
    <xf borderId="62" fillId="0" fontId="8" numFmtId="164" xfId="0" applyAlignment="1" applyBorder="1" applyFont="1" applyNumberFormat="1">
      <alignment vertical="bottom"/>
    </xf>
    <xf borderId="62" fillId="0" fontId="5" numFmtId="164" xfId="0" applyBorder="1" applyFont="1" applyNumberFormat="1"/>
    <xf borderId="63" fillId="0" fontId="6" numFmtId="164" xfId="0" applyAlignment="1" applyBorder="1" applyFont="1" applyNumberFormat="1">
      <alignment readingOrder="0"/>
    </xf>
    <xf borderId="64" fillId="0" fontId="5" numFmtId="0" xfId="0" applyBorder="1" applyFont="1"/>
    <xf borderId="65" fillId="0" fontId="8" numFmtId="164" xfId="0" applyAlignment="1" applyBorder="1" applyFont="1" applyNumberFormat="1">
      <alignment vertical="bottom"/>
    </xf>
    <xf borderId="65" fillId="0" fontId="5" numFmtId="164" xfId="0" applyBorder="1" applyFont="1" applyNumberFormat="1"/>
    <xf borderId="66" fillId="0" fontId="6" numFmtId="164" xfId="0" applyAlignment="1" applyBorder="1" applyFont="1" applyNumberFormat="1">
      <alignment readingOrder="0"/>
    </xf>
    <xf borderId="67" fillId="0" fontId="8" numFmtId="164" xfId="0" applyAlignment="1" applyBorder="1" applyFont="1" applyNumberFormat="1">
      <alignment vertical="bottom"/>
    </xf>
    <xf borderId="67" fillId="0" fontId="5" numFmtId="164" xfId="0" applyBorder="1" applyFont="1" applyNumberFormat="1"/>
    <xf borderId="68" fillId="0" fontId="6" numFmtId="164" xfId="0" applyAlignment="1" applyBorder="1" applyFont="1" applyNumberFormat="1">
      <alignment readingOrder="0"/>
    </xf>
    <xf borderId="60" fillId="0" fontId="12" numFmtId="0" xfId="0" applyAlignment="1" applyBorder="1" applyFont="1">
      <alignment readingOrder="0"/>
    </xf>
    <xf borderId="62" fillId="0" fontId="6" numFmtId="164" xfId="0" applyAlignment="1" applyBorder="1" applyFont="1" applyNumberFormat="1">
      <alignment readingOrder="0"/>
    </xf>
    <xf borderId="69" fillId="0" fontId="5" numFmtId="0" xfId="0" applyBorder="1" applyFont="1"/>
    <xf borderId="70" fillId="0" fontId="5" numFmtId="164" xfId="0" applyBorder="1" applyFont="1" applyNumberFormat="1"/>
    <xf borderId="71" fillId="0" fontId="6" numFmtId="164" xfId="0" applyAlignment="1" applyBorder="1" applyFont="1" applyNumberFormat="1">
      <alignment readingOrder="0"/>
    </xf>
    <xf borderId="47" fillId="0" fontId="6" numFmtId="164" xfId="0" applyAlignment="1" applyBorder="1" applyFont="1" applyNumberFormat="1">
      <alignment horizontal="center" readingOrder="0"/>
    </xf>
    <xf borderId="27" fillId="0" fontId="4" numFmtId="0" xfId="0" applyAlignment="1" applyBorder="1" applyFont="1">
      <alignment horizontal="center" vertical="bottom"/>
    </xf>
    <xf borderId="14" fillId="0" fontId="5" numFmtId="164" xfId="0" applyBorder="1" applyFont="1" applyNumberFormat="1"/>
    <xf borderId="45" fillId="0" fontId="10" numFmtId="0" xfId="0" applyBorder="1" applyFont="1"/>
    <xf borderId="13" fillId="0" fontId="5" numFmtId="0" xfId="0" applyBorder="1" applyFont="1"/>
    <xf borderId="72" fillId="0" fontId="6" numFmtId="164" xfId="0" applyAlignment="1" applyBorder="1" applyFont="1" applyNumberFormat="1">
      <alignment horizontal="right" vertical="bottom"/>
    </xf>
    <xf borderId="72" fillId="0" fontId="6" numFmtId="164" xfId="0" applyAlignment="1" applyBorder="1" applyFont="1" applyNumberFormat="1">
      <alignment readingOrder="0"/>
    </xf>
    <xf borderId="0" fillId="0" fontId="7" numFmtId="164" xfId="0" applyAlignment="1" applyFont="1" applyNumberFormat="1">
      <alignment readingOrder="0"/>
    </xf>
    <xf borderId="20" fillId="0" fontId="5" numFmtId="0" xfId="0" applyBorder="1" applyFont="1"/>
    <xf borderId="73" fillId="0" fontId="8" numFmtId="164" xfId="0" applyAlignment="1" applyBorder="1" applyFont="1" applyNumberFormat="1">
      <alignment vertical="bottom"/>
    </xf>
    <xf borderId="73" fillId="0" fontId="6" numFmtId="164" xfId="0" applyAlignment="1" applyBorder="1" applyFont="1" applyNumberFormat="1">
      <alignment readingOrder="0"/>
    </xf>
    <xf borderId="10" fillId="0" fontId="10" numFmtId="0" xfId="0" applyBorder="1" applyFont="1"/>
    <xf borderId="11" fillId="2" fontId="5" numFmtId="164" xfId="0" applyAlignment="1" applyBorder="1" applyFill="1" applyFont="1" applyNumberFormat="1">
      <alignment horizontal="right" vertical="bottom"/>
    </xf>
    <xf borderId="28" fillId="0" fontId="10" numFmtId="0" xfId="0" applyBorder="1" applyFont="1"/>
    <xf borderId="74" fillId="0" fontId="13" numFmtId="0" xfId="0" applyBorder="1" applyFont="1"/>
    <xf borderId="75" fillId="2" fontId="11" numFmtId="164" xfId="0" applyAlignment="1" applyBorder="1" applyFill="1" applyFont="1" applyNumberFormat="1">
      <alignment horizontal="center" vertical="bottom"/>
    </xf>
    <xf borderId="75" fillId="2" fontId="3" numFmtId="164" xfId="0" applyAlignment="1" applyBorder="1" applyFill="1" applyFont="1" applyNumberFormat="1">
      <alignment horizontal="center"/>
    </xf>
    <xf borderId="75" fillId="2" fontId="11" numFmtId="164" xfId="0" applyAlignment="1" applyBorder="1" applyFill="1" applyFont="1" applyNumberFormat="1">
      <alignment horizontal="center"/>
    </xf>
    <xf borderId="1" fillId="0" fontId="13" numFmtId="0" xfId="0" applyBorder="1" applyFont="1"/>
    <xf borderId="76" fillId="0" fontId="4" numFmtId="0" xfId="0" applyAlignment="1" applyBorder="1" applyFont="1">
      <alignment horizontal="center" vertical="bottom"/>
    </xf>
    <xf borderId="76" fillId="0" fontId="5" numFmtId="0" xfId="0" applyBorder="1" applyFont="1"/>
    <xf borderId="76" fillId="0" fontId="8" numFmtId="164" xfId="0" applyAlignment="1" applyBorder="1" applyFont="1" applyNumberFormat="1">
      <alignment vertical="bottom"/>
    </xf>
    <xf borderId="76" fillId="0" fontId="5" numFmtId="164" xfId="0" applyBorder="1" applyFont="1" applyNumberFormat="1"/>
    <xf borderId="0" fillId="0" fontId="8" numFmtId="0" xfId="0" applyAlignment="1" applyFont="1">
      <alignment readingOrder="0"/>
    </xf>
    <xf borderId="20" fillId="0" fontId="6" numFmtId="164" xfId="0" applyAlignment="1" applyBorder="1" applyFont="1" applyNumberFormat="1">
      <alignment readingOrder="0"/>
    </xf>
    <xf borderId="4" fillId="0" fontId="13" numFmtId="0" xfId="0" applyBorder="1" applyFont="1"/>
    <xf borderId="24" fillId="2" fontId="10" numFmtId="164" xfId="0" applyAlignment="1" applyBorder="1" applyFill="1" applyFont="1" applyNumberFormat="1">
      <alignment horizontal="right" vertical="bottom"/>
    </xf>
    <xf borderId="24" fillId="2" fontId="10" numFmtId="164" xfId="0" applyBorder="1" applyFill="1" applyFont="1" applyNumberFormat="1"/>
    <xf borderId="3" fillId="0" fontId="11" numFmtId="0" xfId="0" applyAlignment="1" applyBorder="1" applyFont="1">
      <alignment horizontal="center"/>
    </xf>
    <xf borderId="34" fillId="0" fontId="6" numFmtId="0" xfId="0" applyAlignment="1" applyBorder="1" applyFont="1">
      <alignment horizontal="right" readingOrder="0"/>
    </xf>
    <xf borderId="15" fillId="0" fontId="5" numFmtId="164" xfId="0" applyAlignment="1" applyBorder="1" applyFont="1" applyNumberFormat="1">
      <alignment horizontal="right" vertical="bottom"/>
    </xf>
    <xf borderId="15" fillId="0" fontId="5" numFmtId="164" xfId="0" applyBorder="1" applyFont="1" applyNumberFormat="1"/>
    <xf borderId="36" fillId="0" fontId="6" numFmtId="0" xfId="0" applyAlignment="1" applyBorder="1" applyFont="1">
      <alignment horizontal="right" readingOrder="0"/>
    </xf>
    <xf borderId="17" fillId="0" fontId="14" numFmtId="164" xfId="0" applyAlignment="1" applyBorder="1" applyFont="1" applyNumberFormat="1">
      <alignment horizontal="right" vertical="bottom"/>
    </xf>
    <xf borderId="17" fillId="0" fontId="14" numFmtId="164" xfId="0" applyBorder="1" applyFont="1" applyNumberFormat="1"/>
    <xf borderId="36" fillId="0" fontId="5" numFmtId="0" xfId="0" applyAlignment="1" applyBorder="1" applyFont="1">
      <alignment horizontal="right"/>
    </xf>
    <xf borderId="17" fillId="0" fontId="5" numFmtId="164" xfId="0" applyAlignment="1" applyBorder="1" applyFont="1" applyNumberFormat="1">
      <alignment horizontal="right" vertical="bottom"/>
    </xf>
    <xf borderId="17" fillId="0" fontId="6" numFmtId="164" xfId="0" applyAlignment="1" applyBorder="1" applyFont="1" applyNumberFormat="1">
      <alignment vertical="bottom"/>
    </xf>
    <xf borderId="38" fillId="0" fontId="6" numFmtId="0" xfId="0" applyAlignment="1" applyBorder="1" applyFont="1">
      <alignment horizontal="right" readingOrder="0"/>
    </xf>
    <xf borderId="22" fillId="0" fontId="6" numFmtId="0" xfId="0" applyAlignment="1" applyBorder="1" applyFont="1">
      <alignment readingOrder="0"/>
    </xf>
    <xf borderId="10" fillId="0" fontId="6" numFmtId="0" xfId="0" applyAlignment="1" applyBorder="1" applyFont="1">
      <alignment horizontal="right" readingOrder="0"/>
    </xf>
    <xf borderId="10" fillId="3" fontId="12" numFmtId="164" xfId="0" applyAlignment="1" applyBorder="1" applyFill="1" applyFont="1" applyNumberFormat="1">
      <alignment readingOrder="0"/>
    </xf>
    <xf borderId="11" fillId="3" fontId="12" numFmtId="164" xfId="0" applyBorder="1" applyFill="1" applyFont="1" applyNumberFormat="1"/>
    <xf borderId="0" fillId="0" fontId="6" numFmtId="0" xfId="0" applyAlignment="1" applyFont="1">
      <alignment horizontal="left" readingOrder="0"/>
    </xf>
    <xf borderId="10" fillId="0" fontId="6" numFmtId="0" xfId="0" applyAlignment="1" applyBorder="1" applyFont="1">
      <alignment horizontal="center" readingOrder="0"/>
    </xf>
    <xf borderId="11" fillId="0" fontId="6" numFmtId="0" xfId="0" applyAlignment="1" applyBorder="1" applyFont="1">
      <alignment readingOrder="0"/>
    </xf>
    <xf borderId="0" fillId="0" fontId="6" numFmtId="0" xfId="0" applyFont="1"/>
    <xf borderId="0" fillId="4" fontId="6" numFmtId="164" xfId="0" applyAlignment="1" applyFill="1" applyFont="1" applyNumberFormat="1">
      <alignment readingOrder="0"/>
    </xf>
    <xf borderId="76" fillId="4" fontId="6" numFmtId="164" xfId="0" applyAlignment="1" applyBorder="1" applyFill="1" applyFont="1" applyNumberFormat="1">
      <alignment readingOrder="0"/>
    </xf>
    <xf borderId="77" fillId="5" fontId="6" numFmtId="0" xfId="0" applyAlignment="1" applyBorder="1" applyFill="1" applyFont="1">
      <alignment readingOrder="0" shrinkToFit="0" wrapText="1"/>
    </xf>
    <xf borderId="77" fillId="5" fontId="12" numFmtId="164" xfId="0" applyAlignment="1" applyBorder="1" applyFill="1" applyFont="1" applyNumberFormat="1">
      <alignment readingOrder="0"/>
    </xf>
    <xf borderId="10" fillId="5" fontId="12" numFmtId="164" xfId="0" applyAlignment="1" applyBorder="1" applyFill="1" applyFont="1" applyNumberFormat="1">
      <alignment readingOrder="0"/>
    </xf>
    <xf borderId="0" fillId="0" fontId="6" numFmtId="0" xfId="0" applyAlignment="1" applyFont="1">
      <alignment horizontal="right" readingOrder="0"/>
    </xf>
    <xf borderId="47" fillId="0" fontId="6" numFmtId="0" xfId="0" applyAlignment="1" applyBorder="1" applyFont="1">
      <alignment horizontal="right" readingOrder="0"/>
    </xf>
    <xf borderId="47" fillId="0" fontId="7" numFmtId="0" xfId="0" applyAlignment="1" applyBorder="1" applyFont="1">
      <alignment horizontal="center" readingOrder="0"/>
    </xf>
    <xf borderId="23" fillId="6" fontId="12" numFmtId="0" xfId="0" applyAlignment="1" applyBorder="1" applyFill="1" applyFont="1">
      <alignment horizontal="center" readingOrder="0"/>
    </xf>
    <xf borderId="78" fillId="0" fontId="6" numFmtId="0" xfId="0" applyAlignment="1" applyBorder="1" applyFont="1">
      <alignment vertical="bottom"/>
    </xf>
    <xf borderId="78" fillId="0" fontId="6" numFmtId="0" xfId="0" applyAlignment="1" applyBorder="1" applyFont="1">
      <alignment shrinkToFit="0" vertical="bottom" wrapText="1"/>
    </xf>
    <xf borderId="78" fillId="0" fontId="6" numFmtId="164" xfId="0" applyAlignment="1" applyBorder="1" applyFont="1" applyNumberFormat="1">
      <alignment horizontal="center" vertical="bottom"/>
    </xf>
    <xf borderId="78" fillId="0" fontId="7" numFmtId="0" xfId="0" applyAlignment="1" applyBorder="1" applyFont="1">
      <alignment readingOrder="0"/>
    </xf>
    <xf borderId="78" fillId="0" fontId="6" numFmtId="0" xfId="0" applyAlignment="1" applyBorder="1" applyFont="1">
      <alignment readingOrder="0"/>
    </xf>
    <xf borderId="79" fillId="0" fontId="15" numFmtId="0" xfId="0" applyAlignment="1" applyBorder="1" applyFont="1">
      <alignment readingOrder="0"/>
    </xf>
    <xf borderId="79" fillId="0" fontId="7" numFmtId="0" xfId="0" applyBorder="1" applyFont="1"/>
    <xf borderId="79" fillId="0" fontId="12" numFmtId="164" xfId="0" applyBorder="1" applyFont="1" applyNumberFormat="1"/>
    <xf borderId="0" fillId="0" fontId="16" numFmtId="0" xfId="0" applyAlignment="1" applyFont="1">
      <alignment horizontal="left" readingOrder="0" vertical="bottom"/>
    </xf>
    <xf borderId="0" fillId="0" fontId="17" numFmtId="0" xfId="0" applyAlignment="1" applyFont="1">
      <alignment horizontal="left" readingOrder="0" shrinkToFit="0" vertical="bottom" wrapText="0"/>
    </xf>
    <xf borderId="0" fillId="0" fontId="18" numFmtId="0" xfId="0" applyAlignment="1" applyFont="1">
      <alignment horizontal="right" readingOrder="0" vertical="bottom"/>
    </xf>
    <xf borderId="0" fillId="0" fontId="19" numFmtId="0" xfId="0" applyAlignment="1" applyFont="1">
      <alignment horizontal="right" readingOrder="0" vertical="bottom"/>
    </xf>
    <xf borderId="0" fillId="7" fontId="20" numFmtId="165" xfId="0" applyAlignment="1" applyFill="1" applyFont="1" applyNumberFormat="1">
      <alignment readingOrder="0"/>
    </xf>
    <xf borderId="0" fillId="0" fontId="21" numFmtId="0" xfId="0" applyAlignment="1" applyFont="1">
      <alignment readingOrder="0" shrinkToFit="0" wrapText="1"/>
    </xf>
    <xf borderId="0" fillId="7" fontId="20" numFmtId="0" xfId="0" applyAlignment="1" applyFill="1" applyFont="1">
      <alignment horizontal="right"/>
    </xf>
    <xf borderId="0" fillId="7" fontId="20" numFmtId="166" xfId="0" applyAlignment="1" applyFill="1" applyFont="1" applyNumberFormat="1">
      <alignment horizontal="right" readingOrder="0"/>
    </xf>
    <xf borderId="80" fillId="4" fontId="19" numFmtId="165" xfId="0" applyAlignment="1" applyBorder="1" applyFill="1" applyFont="1" applyNumberFormat="1">
      <alignment readingOrder="0"/>
    </xf>
    <xf borderId="0" fillId="0" fontId="22" numFmtId="0" xfId="0" applyAlignment="1" applyFont="1">
      <alignment readingOrder="0" shrinkToFit="0" wrapText="1"/>
    </xf>
    <xf borderId="80" fillId="4" fontId="19" numFmtId="0" xfId="0" applyAlignment="1" applyBorder="1" applyFill="1" applyFont="1">
      <alignment horizontal="right"/>
    </xf>
    <xf borderId="0" fillId="4" fontId="19" numFmtId="166" xfId="0" applyAlignment="1" applyFill="1" applyFont="1" applyNumberFormat="1">
      <alignment horizontal="right" readingOrder="0"/>
    </xf>
    <xf borderId="80" fillId="4" fontId="19" numFmtId="166" xfId="0" applyAlignment="1" applyBorder="1" applyFill="1" applyFont="1" applyNumberFormat="1">
      <alignment horizontal="right" readingOrder="0"/>
    </xf>
    <xf borderId="80" fillId="4" fontId="20" numFmtId="165" xfId="0" applyAlignment="1" applyBorder="1" applyFill="1" applyFont="1" applyNumberFormat="1">
      <alignment readingOrder="0"/>
    </xf>
    <xf borderId="80" fillId="4" fontId="20" numFmtId="0" xfId="0" applyAlignment="1" applyBorder="1" applyFill="1" applyFont="1">
      <alignment horizontal="right"/>
    </xf>
    <xf borderId="80" fillId="4" fontId="20" numFmtId="166" xfId="0" applyAlignment="1" applyBorder="1" applyFill="1" applyFont="1" applyNumberFormat="1">
      <alignment horizontal="right" readingOrder="0"/>
    </xf>
    <xf borderId="0" fillId="4" fontId="19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hyperlink" Target="https://cnbmcmd.banking.apiture.com/fxweb/app/" TargetMode="External"/><Relationship Id="rId11" Type="http://schemas.openxmlformats.org/officeDocument/2006/relationships/hyperlink" Target="https://cnbmcmd.banking.apiture.com/fxweb/app/" TargetMode="External"/><Relationship Id="rId22" Type="http://schemas.openxmlformats.org/officeDocument/2006/relationships/drawing" Target="../drawings/drawing2.xml"/><Relationship Id="rId10" Type="http://schemas.openxmlformats.org/officeDocument/2006/relationships/hyperlink" Target="https://cnbmcmd.banking.apiture.com/fxweb/app/" TargetMode="External"/><Relationship Id="rId21" Type="http://schemas.openxmlformats.org/officeDocument/2006/relationships/hyperlink" Target="https://cnbmcmd.banking.apiture.com/fxweb/app/" TargetMode="External"/><Relationship Id="rId13" Type="http://schemas.openxmlformats.org/officeDocument/2006/relationships/hyperlink" Target="https://cnbmcmd.banking.apiture.com/fxweb/app/" TargetMode="External"/><Relationship Id="rId12" Type="http://schemas.openxmlformats.org/officeDocument/2006/relationships/hyperlink" Target="https://cnbmcmd.banking.apiture.com/fxweb/app/" TargetMode="External"/><Relationship Id="rId1" Type="http://schemas.openxmlformats.org/officeDocument/2006/relationships/hyperlink" Target="https://cnbmcmd.banking.apiture.com/fxweb/app/" TargetMode="External"/><Relationship Id="rId2" Type="http://schemas.openxmlformats.org/officeDocument/2006/relationships/hyperlink" Target="https://cnbmcmd.banking.apiture.com/fxweb/app/" TargetMode="External"/><Relationship Id="rId3" Type="http://schemas.openxmlformats.org/officeDocument/2006/relationships/hyperlink" Target="https://cnbmcmd.banking.apiture.com/fxweb/app/" TargetMode="External"/><Relationship Id="rId4" Type="http://schemas.openxmlformats.org/officeDocument/2006/relationships/hyperlink" Target="https://cnbmcmd.banking.apiture.com/fxweb/app/" TargetMode="External"/><Relationship Id="rId9" Type="http://schemas.openxmlformats.org/officeDocument/2006/relationships/hyperlink" Target="https://cnbmcmd.banking.apiture.com/fxweb/app/" TargetMode="External"/><Relationship Id="rId15" Type="http://schemas.openxmlformats.org/officeDocument/2006/relationships/hyperlink" Target="https://cnbmcmd.banking.apiture.com/fxweb/app/" TargetMode="External"/><Relationship Id="rId14" Type="http://schemas.openxmlformats.org/officeDocument/2006/relationships/hyperlink" Target="https://cnbmcmd.banking.apiture.com/fxweb/app/" TargetMode="External"/><Relationship Id="rId17" Type="http://schemas.openxmlformats.org/officeDocument/2006/relationships/hyperlink" Target="https://cnbmcmd.banking.apiture.com/fxweb/app/" TargetMode="External"/><Relationship Id="rId16" Type="http://schemas.openxmlformats.org/officeDocument/2006/relationships/hyperlink" Target="https://cnbmcmd.banking.apiture.com/fxweb/app/" TargetMode="External"/><Relationship Id="rId5" Type="http://schemas.openxmlformats.org/officeDocument/2006/relationships/hyperlink" Target="https://cnbmcmd.banking.apiture.com/fxweb/app/" TargetMode="External"/><Relationship Id="rId19" Type="http://schemas.openxmlformats.org/officeDocument/2006/relationships/hyperlink" Target="https://cnbmcmd.banking.apiture.com/fxweb/app/" TargetMode="External"/><Relationship Id="rId6" Type="http://schemas.openxmlformats.org/officeDocument/2006/relationships/hyperlink" Target="https://cnbmcmd.banking.apiture.com/fxweb/app/" TargetMode="External"/><Relationship Id="rId18" Type="http://schemas.openxmlformats.org/officeDocument/2006/relationships/hyperlink" Target="https://cnbmcmd.banking.apiture.com/fxweb/app/" TargetMode="External"/><Relationship Id="rId7" Type="http://schemas.openxmlformats.org/officeDocument/2006/relationships/hyperlink" Target="https://cnbmcmd.banking.apiture.com/fxweb/app/" TargetMode="External"/><Relationship Id="rId8" Type="http://schemas.openxmlformats.org/officeDocument/2006/relationships/hyperlink" Target="https://cnbmcmd.banking.apiture.com/fxweb/ap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52.13"/>
    <col customWidth="1" min="2" max="3" width="22.38"/>
    <col customWidth="1" min="4" max="5" width="22.5"/>
    <col customWidth="1" min="6" max="6" width="8.63"/>
    <col customWidth="1" min="7" max="7" width="10.25"/>
    <col customWidth="1" min="8" max="8" width="13.5"/>
    <col customWidth="1" min="9" max="23" width="8.63"/>
  </cols>
  <sheetData>
    <row r="1" ht="14.25" customHeight="1">
      <c r="A1" s="1" t="s">
        <v>0</v>
      </c>
      <c r="B1" s="2"/>
      <c r="C1" s="2"/>
      <c r="D1" s="2"/>
      <c r="E1" s="3"/>
    </row>
    <row r="2" ht="14.25" customHeight="1">
      <c r="A2" s="4" t="s">
        <v>1</v>
      </c>
      <c r="B2" s="5"/>
      <c r="C2" s="5"/>
      <c r="D2" s="5"/>
      <c r="E2" s="6"/>
    </row>
    <row r="3" ht="14.25" customHeight="1">
      <c r="A3" s="7" t="s">
        <v>2</v>
      </c>
      <c r="B3" s="8"/>
      <c r="C3" s="8"/>
      <c r="D3" s="8"/>
      <c r="E3" s="9"/>
    </row>
    <row r="4" ht="14.25" customHeight="1">
      <c r="A4" s="10"/>
      <c r="B4" s="11" t="s">
        <v>3</v>
      </c>
      <c r="C4" s="12" t="s">
        <v>4</v>
      </c>
      <c r="D4" s="11" t="s">
        <v>5</v>
      </c>
      <c r="E4" s="12" t="s">
        <v>6</v>
      </c>
    </row>
    <row r="5" ht="14.25" customHeight="1">
      <c r="A5" s="13" t="s">
        <v>7</v>
      </c>
      <c r="B5" s="14">
        <v>1300.76</v>
      </c>
      <c r="C5" s="15">
        <f>D115</f>
        <v>3768.4</v>
      </c>
      <c r="D5" s="16">
        <v>13000.0</v>
      </c>
      <c r="E5" s="17">
        <f t="shared" ref="E5:E7" si="1">B5+C5</f>
        <v>5069.16</v>
      </c>
      <c r="H5" s="18" t="s">
        <v>8</v>
      </c>
    </row>
    <row r="6" ht="14.25" customHeight="1">
      <c r="A6" s="19" t="s">
        <v>9</v>
      </c>
      <c r="B6" s="20">
        <v>239.73</v>
      </c>
      <c r="C6" s="21">
        <v>18.85</v>
      </c>
      <c r="D6" s="16">
        <v>2850.0</v>
      </c>
      <c r="E6" s="16">
        <f t="shared" si="1"/>
        <v>258.58</v>
      </c>
    </row>
    <row r="7" ht="14.25" customHeight="1">
      <c r="A7" s="19" t="s">
        <v>10</v>
      </c>
      <c r="B7" s="22">
        <v>300.0</v>
      </c>
      <c r="C7" s="23">
        <v>14.0</v>
      </c>
      <c r="D7" s="24">
        <v>1450.0</v>
      </c>
      <c r="E7" s="16">
        <f t="shared" si="1"/>
        <v>314</v>
      </c>
    </row>
    <row r="8" ht="14.25" customHeight="1">
      <c r="A8" s="19" t="s">
        <v>11</v>
      </c>
      <c r="B8" s="25"/>
      <c r="C8" s="26"/>
      <c r="D8" s="24">
        <v>500.0</v>
      </c>
      <c r="E8" s="16" t="str">
        <f t="shared" ref="E8:E9" si="2">C8</f>
        <v/>
      </c>
    </row>
    <row r="9" ht="14.25" customHeight="1">
      <c r="A9" s="19" t="s">
        <v>12</v>
      </c>
      <c r="B9" s="25"/>
      <c r="C9" s="26"/>
      <c r="D9" s="24">
        <v>25.0</v>
      </c>
      <c r="E9" s="16" t="str">
        <f t="shared" si="2"/>
        <v/>
      </c>
    </row>
    <row r="10" ht="14.25" customHeight="1">
      <c r="A10" s="27"/>
      <c r="B10" s="28"/>
      <c r="C10" s="29"/>
      <c r="D10" s="30"/>
      <c r="E10" s="31"/>
    </row>
    <row r="11" ht="16.5" customHeight="1">
      <c r="A11" s="32" t="s">
        <v>13</v>
      </c>
      <c r="B11" s="33">
        <f t="shared" ref="B11:E11" si="3">SUM(B5:B10)</f>
        <v>1840.49</v>
      </c>
      <c r="C11" s="34">
        <f t="shared" si="3"/>
        <v>3801.25</v>
      </c>
      <c r="D11" s="35">
        <f t="shared" si="3"/>
        <v>17825</v>
      </c>
      <c r="E11" s="36">
        <f t="shared" si="3"/>
        <v>5641.74</v>
      </c>
    </row>
    <row r="12" ht="13.5" customHeight="1"/>
    <row r="13" ht="14.25" customHeight="1"/>
    <row r="14" ht="14.25" customHeight="1">
      <c r="A14" s="37" t="s">
        <v>14</v>
      </c>
      <c r="B14" s="38"/>
      <c r="C14" s="38"/>
      <c r="D14" s="38"/>
      <c r="E14" s="39"/>
    </row>
    <row r="15" ht="14.25" customHeight="1">
      <c r="A15" s="40" t="s">
        <v>15</v>
      </c>
      <c r="B15" s="41"/>
      <c r="C15" s="42"/>
      <c r="D15" s="43"/>
      <c r="E15" s="43"/>
    </row>
    <row r="16" ht="14.25" customHeight="1">
      <c r="A16" s="44" t="s">
        <v>16</v>
      </c>
      <c r="B16" s="45" t="s">
        <v>17</v>
      </c>
      <c r="C16" s="11" t="s">
        <v>4</v>
      </c>
      <c r="D16" s="46" t="s">
        <v>18</v>
      </c>
      <c r="E16" s="11" t="s">
        <v>6</v>
      </c>
    </row>
    <row r="17" ht="14.25" customHeight="1">
      <c r="A17" s="47" t="s">
        <v>19</v>
      </c>
      <c r="B17" s="48"/>
      <c r="C17" s="49"/>
      <c r="D17" s="21">
        <v>40.0</v>
      </c>
      <c r="E17" s="50" t="str">
        <f t="shared" ref="E17:E20" si="4">C17</f>
        <v/>
      </c>
    </row>
    <row r="18" ht="14.25" customHeight="1">
      <c r="A18" s="51" t="s">
        <v>20</v>
      </c>
      <c r="B18" s="52"/>
      <c r="C18" s="49"/>
      <c r="D18" s="23">
        <v>300.0</v>
      </c>
      <c r="E18" s="50" t="str">
        <f t="shared" si="4"/>
        <v/>
      </c>
    </row>
    <row r="19" ht="14.25" customHeight="1">
      <c r="A19" s="51" t="s">
        <v>21</v>
      </c>
      <c r="B19" s="52"/>
      <c r="C19" s="49"/>
      <c r="D19" s="23">
        <v>50.0</v>
      </c>
      <c r="E19" s="50" t="str">
        <f t="shared" si="4"/>
        <v/>
      </c>
    </row>
    <row r="20" ht="14.25" customHeight="1">
      <c r="A20" s="53" t="s">
        <v>22</v>
      </c>
      <c r="B20" s="54"/>
      <c r="C20" s="55"/>
      <c r="D20" s="56">
        <v>100.0</v>
      </c>
      <c r="E20" s="57" t="str">
        <f t="shared" si="4"/>
        <v/>
      </c>
    </row>
    <row r="21" ht="14.25" customHeight="1">
      <c r="A21" s="58" t="s">
        <v>23</v>
      </c>
      <c r="B21" s="59">
        <f t="shared" ref="B21:E21" si="5">SUM(B17:B20)</f>
        <v>0</v>
      </c>
      <c r="C21" s="60">
        <f t="shared" si="5"/>
        <v>0</v>
      </c>
      <c r="D21" s="61">
        <f t="shared" si="5"/>
        <v>490</v>
      </c>
      <c r="E21" s="62">
        <f t="shared" si="5"/>
        <v>0</v>
      </c>
    </row>
    <row r="22" ht="14.25" customHeight="1">
      <c r="A22" s="63"/>
      <c r="D22" s="43"/>
      <c r="E22" s="43"/>
    </row>
    <row r="23" ht="14.25" customHeight="1">
      <c r="A23" s="64" t="s">
        <v>24</v>
      </c>
      <c r="B23" s="65" t="s">
        <v>17</v>
      </c>
      <c r="C23" s="11" t="s">
        <v>4</v>
      </c>
      <c r="D23" s="66" t="s">
        <v>18</v>
      </c>
      <c r="E23" s="11" t="s">
        <v>6</v>
      </c>
    </row>
    <row r="24" ht="14.25" customHeight="1">
      <c r="A24" s="63" t="s">
        <v>25</v>
      </c>
      <c r="B24" s="67"/>
      <c r="C24" s="68"/>
      <c r="D24" s="69">
        <v>50.0</v>
      </c>
      <c r="E24" s="57" t="str">
        <f>C24</f>
        <v/>
      </c>
    </row>
    <row r="25" ht="14.25" customHeight="1">
      <c r="A25" s="70" t="s">
        <v>23</v>
      </c>
      <c r="B25" s="59">
        <f t="shared" ref="B25:E25" si="6">SUM(B24)</f>
        <v>0</v>
      </c>
      <c r="C25" s="60">
        <f t="shared" si="6"/>
        <v>0</v>
      </c>
      <c r="D25" s="61">
        <f t="shared" si="6"/>
        <v>50</v>
      </c>
      <c r="E25" s="62">
        <f t="shared" si="6"/>
        <v>0</v>
      </c>
    </row>
    <row r="26" ht="14.25" customHeight="1">
      <c r="A26" s="63"/>
      <c r="D26" s="43"/>
      <c r="E26" s="43"/>
    </row>
    <row r="27" ht="14.25" customHeight="1">
      <c r="A27" s="70" t="s">
        <v>26</v>
      </c>
      <c r="B27" s="65" t="s">
        <v>17</v>
      </c>
      <c r="C27" s="11" t="s">
        <v>4</v>
      </c>
      <c r="D27" s="66" t="s">
        <v>18</v>
      </c>
      <c r="E27" s="11" t="s">
        <v>6</v>
      </c>
    </row>
    <row r="28" ht="14.25" customHeight="1">
      <c r="A28" s="71" t="s">
        <v>25</v>
      </c>
      <c r="B28" s="72"/>
      <c r="C28" s="73"/>
      <c r="D28" s="21">
        <v>200.0</v>
      </c>
      <c r="E28" s="50" t="str">
        <f t="shared" ref="E28:E29" si="7">C28</f>
        <v/>
      </c>
    </row>
    <row r="29" ht="14.25" customHeight="1">
      <c r="A29" s="74" t="s">
        <v>27</v>
      </c>
      <c r="B29" s="75"/>
      <c r="C29" s="30"/>
      <c r="D29" s="76">
        <v>50.0</v>
      </c>
      <c r="E29" s="57" t="str">
        <f t="shared" si="7"/>
        <v/>
      </c>
    </row>
    <row r="30" ht="14.25" customHeight="1">
      <c r="A30" s="70" t="s">
        <v>23</v>
      </c>
      <c r="B30" s="59">
        <f t="shared" ref="B30:E30" si="8">SUM(B28:B29)</f>
        <v>0</v>
      </c>
      <c r="C30" s="60">
        <f t="shared" si="8"/>
        <v>0</v>
      </c>
      <c r="D30" s="61">
        <f t="shared" si="8"/>
        <v>250</v>
      </c>
      <c r="E30" s="62">
        <f t="shared" si="8"/>
        <v>0</v>
      </c>
    </row>
    <row r="31" ht="14.25" customHeight="1">
      <c r="A31" s="63"/>
      <c r="B31" s="77"/>
      <c r="D31" s="43"/>
      <c r="E31" s="43"/>
    </row>
    <row r="32" ht="14.25" customHeight="1">
      <c r="A32" s="70" t="s">
        <v>28</v>
      </c>
      <c r="B32" s="65" t="s">
        <v>17</v>
      </c>
      <c r="C32" s="11" t="s">
        <v>4</v>
      </c>
      <c r="D32" s="78" t="s">
        <v>18</v>
      </c>
      <c r="E32" s="79" t="s">
        <v>6</v>
      </c>
    </row>
    <row r="33" ht="14.25" customHeight="1">
      <c r="A33" s="80" t="s">
        <v>29</v>
      </c>
      <c r="B33" s="72"/>
      <c r="C33" s="49"/>
      <c r="D33" s="49">
        <v>75.0</v>
      </c>
      <c r="E33" s="81" t="str">
        <f>C33</f>
        <v/>
      </c>
    </row>
    <row r="34" ht="14.25" customHeight="1">
      <c r="A34" s="70" t="s">
        <v>23</v>
      </c>
      <c r="B34" s="82"/>
      <c r="C34" s="35"/>
      <c r="D34" s="35">
        <f t="shared" ref="D34:E34" si="9">SUM(D33)</f>
        <v>75</v>
      </c>
      <c r="E34" s="60">
        <f t="shared" si="9"/>
        <v>0</v>
      </c>
    </row>
    <row r="35" ht="14.25" customHeight="1">
      <c r="A35" s="63"/>
      <c r="B35" s="83"/>
      <c r="C35" s="84"/>
      <c r="D35" s="43"/>
      <c r="E35" s="43"/>
    </row>
    <row r="36" ht="14.25" customHeight="1">
      <c r="A36" s="85" t="s">
        <v>30</v>
      </c>
      <c r="B36" s="59">
        <f t="shared" ref="B36:E36" si="10">B21+B25+B30+B34</f>
        <v>0</v>
      </c>
      <c r="C36" s="60">
        <f t="shared" si="10"/>
        <v>0</v>
      </c>
      <c r="D36" s="61">
        <f t="shared" si="10"/>
        <v>865</v>
      </c>
      <c r="E36" s="62">
        <f t="shared" si="10"/>
        <v>0</v>
      </c>
    </row>
    <row r="37" ht="14.25" customHeight="1"/>
    <row r="38" ht="14.25" customHeight="1">
      <c r="A38" s="86" t="s">
        <v>31</v>
      </c>
    </row>
    <row r="39" ht="14.25" customHeight="1"/>
    <row r="40" ht="14.25" customHeight="1">
      <c r="A40" s="87" t="s">
        <v>32</v>
      </c>
      <c r="B40" s="65" t="s">
        <v>17</v>
      </c>
      <c r="C40" s="11" t="s">
        <v>4</v>
      </c>
      <c r="D40" s="88" t="s">
        <v>18</v>
      </c>
      <c r="E40" s="11" t="s">
        <v>6</v>
      </c>
    </row>
    <row r="41" ht="14.25" customHeight="1">
      <c r="A41" s="89" t="s">
        <v>33</v>
      </c>
      <c r="B41" s="72"/>
      <c r="C41" s="90">
        <v>-73.34</v>
      </c>
      <c r="D41" s="21">
        <v>250.0</v>
      </c>
      <c r="E41" s="50">
        <f t="shared" ref="E41:E45" si="11">C41</f>
        <v>-73.34</v>
      </c>
    </row>
    <row r="42" ht="14.25" customHeight="1">
      <c r="A42" s="91" t="s">
        <v>34</v>
      </c>
      <c r="B42" s="25"/>
      <c r="C42" s="73"/>
      <c r="D42" s="23">
        <v>150.0</v>
      </c>
      <c r="E42" s="50" t="str">
        <f t="shared" si="11"/>
        <v/>
      </c>
    </row>
    <row r="43" ht="14.25" customHeight="1">
      <c r="A43" s="91" t="s">
        <v>35</v>
      </c>
      <c r="B43" s="25"/>
      <c r="C43" s="73"/>
      <c r="D43" s="23">
        <v>100.0</v>
      </c>
      <c r="E43" s="50" t="str">
        <f t="shared" si="11"/>
        <v/>
      </c>
    </row>
    <row r="44" ht="14.25" customHeight="1">
      <c r="A44" s="91" t="s">
        <v>36</v>
      </c>
      <c r="B44" s="25"/>
      <c r="C44" s="92">
        <v>-375.0</v>
      </c>
      <c r="D44" s="23">
        <v>1300.0</v>
      </c>
      <c r="E44" s="50">
        <f t="shared" si="11"/>
        <v>-375</v>
      </c>
    </row>
    <row r="45" ht="14.25" customHeight="1">
      <c r="A45" s="93" t="s">
        <v>37</v>
      </c>
      <c r="B45" s="94"/>
      <c r="C45" s="31"/>
      <c r="D45" s="23">
        <v>100.0</v>
      </c>
      <c r="E45" s="50" t="str">
        <f t="shared" si="11"/>
        <v/>
      </c>
    </row>
    <row r="46" ht="14.25" customHeight="1">
      <c r="A46" s="95" t="s">
        <v>23</v>
      </c>
      <c r="B46" s="96">
        <f t="shared" ref="B46:E46" si="12">SUM(B41:B45)</f>
        <v>0</v>
      </c>
      <c r="C46" s="35">
        <f t="shared" si="12"/>
        <v>-448.34</v>
      </c>
      <c r="D46" s="34">
        <f t="shared" si="12"/>
        <v>1900</v>
      </c>
      <c r="E46" s="97">
        <f t="shared" si="12"/>
        <v>-448.34</v>
      </c>
    </row>
    <row r="47" ht="14.25" customHeight="1">
      <c r="A47" s="98"/>
      <c r="D47" s="99"/>
      <c r="E47" s="99"/>
    </row>
    <row r="48" ht="14.25" customHeight="1">
      <c r="A48" s="100" t="s">
        <v>38</v>
      </c>
      <c r="B48" s="65" t="s">
        <v>17</v>
      </c>
      <c r="C48" s="11" t="s">
        <v>4</v>
      </c>
      <c r="D48" s="66" t="s">
        <v>18</v>
      </c>
      <c r="E48" s="11" t="s">
        <v>6</v>
      </c>
    </row>
    <row r="49" ht="14.25" customHeight="1">
      <c r="A49" s="70" t="s">
        <v>23</v>
      </c>
      <c r="B49" s="101">
        <f>SUM(B45:B48)</f>
        <v>0</v>
      </c>
      <c r="C49" s="102"/>
      <c r="D49" s="103"/>
      <c r="E49" s="103"/>
    </row>
    <row r="50" ht="14.25" customHeight="1">
      <c r="A50" s="98"/>
      <c r="B50" s="77"/>
      <c r="D50" s="99"/>
      <c r="E50" s="99"/>
    </row>
    <row r="51" ht="14.25" customHeight="1">
      <c r="A51" s="104" t="s">
        <v>39</v>
      </c>
      <c r="B51" s="65" t="s">
        <v>17</v>
      </c>
      <c r="C51" s="11" t="s">
        <v>4</v>
      </c>
      <c r="D51" s="88" t="s">
        <v>18</v>
      </c>
      <c r="E51" s="11" t="s">
        <v>6</v>
      </c>
    </row>
    <row r="52" ht="14.25" customHeight="1">
      <c r="A52" s="105" t="s">
        <v>40</v>
      </c>
      <c r="B52" s="106"/>
      <c r="C52" s="107"/>
      <c r="D52" s="108">
        <v>150.0</v>
      </c>
      <c r="E52" s="50" t="str">
        <f t="shared" ref="E52:E54" si="13">C52</f>
        <v/>
      </c>
    </row>
    <row r="53" ht="14.25" customHeight="1">
      <c r="A53" s="109" t="s">
        <v>41</v>
      </c>
      <c r="B53" s="110"/>
      <c r="C53" s="111"/>
      <c r="D53" s="112">
        <v>100.0</v>
      </c>
      <c r="E53" s="50" t="str">
        <f t="shared" si="13"/>
        <v/>
      </c>
    </row>
    <row r="54" ht="14.25" customHeight="1">
      <c r="A54" s="109" t="s">
        <v>42</v>
      </c>
      <c r="B54" s="113"/>
      <c r="C54" s="114"/>
      <c r="D54" s="115">
        <v>200.0</v>
      </c>
      <c r="E54" s="57" t="str">
        <f t="shared" si="13"/>
        <v/>
      </c>
    </row>
    <row r="55" ht="14.25" customHeight="1">
      <c r="A55" s="85" t="s">
        <v>23</v>
      </c>
      <c r="B55" s="59">
        <f t="shared" ref="B55:C55" si="14">SUM(B50:B54)</f>
        <v>0</v>
      </c>
      <c r="C55" s="62">
        <f t="shared" si="14"/>
        <v>0</v>
      </c>
      <c r="D55" s="62">
        <f>SUM(D52:D54)</f>
        <v>450</v>
      </c>
      <c r="E55" s="62">
        <f>SUM(E50:E54)</f>
        <v>0</v>
      </c>
    </row>
    <row r="56" ht="14.25" customHeight="1">
      <c r="A56" s="98"/>
      <c r="B56" s="77"/>
      <c r="D56" s="99"/>
      <c r="E56" s="99"/>
    </row>
    <row r="57" ht="14.25" customHeight="1">
      <c r="A57" s="116" t="s">
        <v>43</v>
      </c>
      <c r="B57" s="65" t="s">
        <v>17</v>
      </c>
      <c r="C57" s="11" t="s">
        <v>4</v>
      </c>
      <c r="D57" s="88" t="s">
        <v>18</v>
      </c>
      <c r="E57" s="11" t="s">
        <v>6</v>
      </c>
    </row>
    <row r="58" ht="14.25" customHeight="1">
      <c r="A58" s="105" t="s">
        <v>44</v>
      </c>
      <c r="B58" s="20">
        <v>-610.56</v>
      </c>
      <c r="C58" s="117" t="s">
        <v>8</v>
      </c>
      <c r="D58" s="108">
        <v>175.0</v>
      </c>
      <c r="E58" s="16">
        <v>-610.56</v>
      </c>
    </row>
    <row r="59" ht="14.25" customHeight="1">
      <c r="A59" s="109" t="s">
        <v>45</v>
      </c>
      <c r="B59" s="25"/>
      <c r="C59" s="111"/>
      <c r="D59" s="112">
        <v>25.0</v>
      </c>
      <c r="E59" s="16" t="str">
        <f t="shared" ref="E59:E61" si="15">C59</f>
        <v/>
      </c>
    </row>
    <row r="60" ht="14.25" customHeight="1">
      <c r="A60" s="109" t="s">
        <v>46</v>
      </c>
      <c r="B60" s="25"/>
      <c r="C60" s="111"/>
      <c r="D60" s="112">
        <v>550.0</v>
      </c>
      <c r="E60" s="16" t="str">
        <f t="shared" si="15"/>
        <v/>
      </c>
    </row>
    <row r="61" ht="14.25" customHeight="1">
      <c r="A61" s="118" t="s">
        <v>47</v>
      </c>
      <c r="B61" s="94"/>
      <c r="C61" s="119"/>
      <c r="D61" s="120">
        <v>100.0</v>
      </c>
      <c r="E61" s="121" t="str">
        <f t="shared" si="15"/>
        <v/>
      </c>
    </row>
    <row r="62" ht="14.25" customHeight="1">
      <c r="A62" s="58" t="s">
        <v>23</v>
      </c>
      <c r="B62" s="101">
        <f t="shared" ref="B62:E62" si="16">SUM(B58:B61)</f>
        <v>-610.56</v>
      </c>
      <c r="C62" s="102">
        <f t="shared" si="16"/>
        <v>0</v>
      </c>
      <c r="D62" s="102">
        <f t="shared" si="16"/>
        <v>850</v>
      </c>
      <c r="E62" s="102">
        <f t="shared" si="16"/>
        <v>-610.56</v>
      </c>
    </row>
    <row r="63" ht="14.25" customHeight="1">
      <c r="A63" s="98"/>
      <c r="B63" s="77"/>
      <c r="D63" s="99"/>
      <c r="E63" s="99"/>
    </row>
    <row r="64" ht="14.25" customHeight="1">
      <c r="A64" s="87" t="s">
        <v>48</v>
      </c>
      <c r="B64" s="65" t="s">
        <v>17</v>
      </c>
      <c r="C64" s="11" t="s">
        <v>4</v>
      </c>
      <c r="D64" s="88" t="s">
        <v>18</v>
      </c>
      <c r="E64" s="122" t="s">
        <v>49</v>
      </c>
    </row>
    <row r="65" ht="14.25" customHeight="1">
      <c r="A65" s="89" t="s">
        <v>25</v>
      </c>
      <c r="B65" s="72"/>
      <c r="C65" s="49"/>
      <c r="D65" s="123">
        <v>40.0</v>
      </c>
      <c r="E65" s="48" t="str">
        <f t="shared" ref="E65:E67" si="17">C65</f>
        <v/>
      </c>
    </row>
    <row r="66" ht="14.25" customHeight="1">
      <c r="A66" s="91" t="s">
        <v>50</v>
      </c>
      <c r="B66" s="25"/>
      <c r="C66" s="73"/>
      <c r="D66" s="26">
        <v>30.0</v>
      </c>
      <c r="E66" s="48" t="str">
        <f t="shared" si="17"/>
        <v/>
      </c>
    </row>
    <row r="67" ht="14.25" customHeight="1">
      <c r="A67" s="93" t="s">
        <v>51</v>
      </c>
      <c r="B67" s="94"/>
      <c r="C67" s="31"/>
      <c r="D67" s="26">
        <v>100.0</v>
      </c>
      <c r="E67" s="48" t="str">
        <f t="shared" si="17"/>
        <v/>
      </c>
    </row>
    <row r="68" ht="14.25" customHeight="1">
      <c r="A68" s="95" t="s">
        <v>23</v>
      </c>
      <c r="B68" s="33">
        <f t="shared" ref="B68:C68" si="18">SUM(B63:B67)</f>
        <v>0</v>
      </c>
      <c r="C68" s="97">
        <f t="shared" si="18"/>
        <v>0</v>
      </c>
      <c r="D68" s="34">
        <f>SUM(D65:D67)</f>
        <v>170</v>
      </c>
      <c r="E68" s="96">
        <f>SUM(E63:E67)</f>
        <v>0</v>
      </c>
    </row>
    <row r="69" ht="14.25" customHeight="1">
      <c r="A69" s="98"/>
      <c r="B69" s="77"/>
      <c r="D69" s="99"/>
      <c r="E69" s="99"/>
    </row>
    <row r="70" ht="14.25" customHeight="1">
      <c r="A70" s="124" t="s">
        <v>52</v>
      </c>
      <c r="B70" s="65" t="s">
        <v>17</v>
      </c>
      <c r="C70" s="11" t="s">
        <v>4</v>
      </c>
      <c r="D70" s="66" t="s">
        <v>18</v>
      </c>
      <c r="E70" s="11" t="s">
        <v>6</v>
      </c>
    </row>
    <row r="71" ht="14.25" customHeight="1">
      <c r="A71" s="125" t="s">
        <v>53</v>
      </c>
      <c r="B71" s="126">
        <v>-567.1</v>
      </c>
      <c r="C71" s="127" t="s">
        <v>8</v>
      </c>
      <c r="D71" s="108">
        <v>4300.0</v>
      </c>
      <c r="E71" s="50">
        <v>-567.1</v>
      </c>
      <c r="G71" s="128" t="s">
        <v>8</v>
      </c>
    </row>
    <row r="72" ht="14.25" customHeight="1">
      <c r="A72" s="129" t="s">
        <v>50</v>
      </c>
      <c r="B72" s="130"/>
      <c r="C72" s="131" t="s">
        <v>8</v>
      </c>
      <c r="D72" s="115">
        <v>50.0</v>
      </c>
      <c r="E72" s="50" t="str">
        <f>C72</f>
        <v> </v>
      </c>
    </row>
    <row r="73" ht="14.25" customHeight="1">
      <c r="A73" s="132" t="s">
        <v>23</v>
      </c>
      <c r="B73" s="133">
        <f t="shared" ref="B73:E73" si="19">SUM(B71:B72)</f>
        <v>-567.1</v>
      </c>
      <c r="C73" s="61">
        <f t="shared" si="19"/>
        <v>0</v>
      </c>
      <c r="D73" s="61">
        <f t="shared" si="19"/>
        <v>4350</v>
      </c>
      <c r="E73" s="61">
        <f t="shared" si="19"/>
        <v>-567.1</v>
      </c>
    </row>
    <row r="74" ht="14.25" customHeight="1">
      <c r="A74" s="134"/>
      <c r="B74" s="77"/>
      <c r="D74" s="99"/>
      <c r="E74" s="99"/>
    </row>
    <row r="75" ht="14.25" customHeight="1">
      <c r="A75" s="135" t="s">
        <v>54</v>
      </c>
      <c r="B75" s="136">
        <f t="shared" ref="B75:E75" si="20">B46+B49+B55+B62+B68+B73</f>
        <v>-1177.66</v>
      </c>
      <c r="C75" s="137">
        <f t="shared" si="20"/>
        <v>-448.34</v>
      </c>
      <c r="D75" s="138">
        <f t="shared" si="20"/>
        <v>7720</v>
      </c>
      <c r="E75" s="137">
        <f t="shared" si="20"/>
        <v>-1626</v>
      </c>
    </row>
    <row r="76" ht="14.25" customHeight="1">
      <c r="B76" s="77"/>
    </row>
    <row r="77" ht="14.25" customHeight="1">
      <c r="A77" s="139" t="s">
        <v>55</v>
      </c>
      <c r="B77" s="140" t="s">
        <v>17</v>
      </c>
      <c r="C77" s="11" t="s">
        <v>4</v>
      </c>
      <c r="D77" s="78" t="s">
        <v>18</v>
      </c>
      <c r="E77" s="11" t="s">
        <v>6</v>
      </c>
    </row>
    <row r="78" ht="14.25" customHeight="1">
      <c r="A78" s="141" t="s">
        <v>56</v>
      </c>
      <c r="B78" s="142"/>
      <c r="C78" s="143"/>
      <c r="D78" s="90">
        <v>5250.0</v>
      </c>
      <c r="E78" s="50" t="str">
        <f>C78</f>
        <v/>
      </c>
    </row>
    <row r="79" ht="14.25" customHeight="1">
      <c r="A79" s="91" t="s">
        <v>57</v>
      </c>
      <c r="B79" s="22">
        <v>-97.91</v>
      </c>
      <c r="C79" s="92">
        <v>-97.85</v>
      </c>
      <c r="D79" s="92">
        <v>0.0</v>
      </c>
      <c r="E79" s="50">
        <f>B79+C79</f>
        <v>-195.76</v>
      </c>
      <c r="F79" s="144" t="s">
        <v>8</v>
      </c>
      <c r="G79" s="18" t="s">
        <v>8</v>
      </c>
    </row>
    <row r="80" ht="14.25" customHeight="1">
      <c r="A80" s="91" t="s">
        <v>58</v>
      </c>
      <c r="B80" s="22">
        <v>-137.79</v>
      </c>
      <c r="C80" s="92">
        <v>-134.99</v>
      </c>
      <c r="D80" s="92">
        <v>1700.0</v>
      </c>
      <c r="E80" s="50">
        <v>-272.78</v>
      </c>
      <c r="G80" s="18" t="s">
        <v>8</v>
      </c>
    </row>
    <row r="81" ht="14.25" customHeight="1">
      <c r="A81" s="91" t="s">
        <v>59</v>
      </c>
      <c r="B81" s="25"/>
      <c r="C81" s="73"/>
      <c r="D81" s="92">
        <v>160.0</v>
      </c>
      <c r="E81" s="50" t="str">
        <f t="shared" ref="E81:E84" si="21">C81</f>
        <v/>
      </c>
    </row>
    <row r="82" ht="14.25" customHeight="1">
      <c r="A82" s="91" t="s">
        <v>60</v>
      </c>
      <c r="B82" s="25"/>
      <c r="C82" s="92">
        <v>-15.66</v>
      </c>
      <c r="D82" s="92">
        <v>1000.0</v>
      </c>
      <c r="E82" s="50">
        <f t="shared" si="21"/>
        <v>-15.66</v>
      </c>
    </row>
    <row r="83" ht="14.25" customHeight="1">
      <c r="A83" s="91" t="s">
        <v>61</v>
      </c>
      <c r="B83" s="25"/>
      <c r="C83" s="73"/>
      <c r="D83" s="92">
        <v>300.0</v>
      </c>
      <c r="E83" s="50" t="str">
        <f t="shared" si="21"/>
        <v/>
      </c>
    </row>
    <row r="84" ht="14.25" customHeight="1">
      <c r="A84" s="91" t="s">
        <v>62</v>
      </c>
      <c r="B84" s="25"/>
      <c r="C84" s="73"/>
      <c r="D84" s="92">
        <v>100.0</v>
      </c>
      <c r="E84" s="50" t="str">
        <f t="shared" si="21"/>
        <v/>
      </c>
    </row>
    <row r="85" ht="14.25" customHeight="1">
      <c r="A85" s="91" t="s">
        <v>63</v>
      </c>
      <c r="B85" s="22">
        <v>-33.91</v>
      </c>
      <c r="C85" s="92">
        <v>-33.91</v>
      </c>
      <c r="D85" s="92">
        <v>300.0</v>
      </c>
      <c r="E85" s="50">
        <v>-67.82</v>
      </c>
      <c r="G85" s="18" t="s">
        <v>8</v>
      </c>
    </row>
    <row r="86" ht="14.25" customHeight="1">
      <c r="A86" s="93" t="s">
        <v>64</v>
      </c>
      <c r="B86" s="94"/>
      <c r="C86" s="31"/>
      <c r="D86" s="145">
        <v>500.0</v>
      </c>
      <c r="E86" s="50" t="str">
        <f>C86</f>
        <v/>
      </c>
    </row>
    <row r="87" ht="14.25" customHeight="1">
      <c r="A87" s="146" t="s">
        <v>65</v>
      </c>
      <c r="B87" s="147">
        <f t="shared" ref="B87:E87" si="22">SUM(B78:B86)</f>
        <v>-269.61</v>
      </c>
      <c r="C87" s="148">
        <f t="shared" si="22"/>
        <v>-282.41</v>
      </c>
      <c r="D87" s="148">
        <f t="shared" si="22"/>
        <v>9310</v>
      </c>
      <c r="E87" s="148">
        <f t="shared" si="22"/>
        <v>-552.02</v>
      </c>
    </row>
    <row r="88" ht="14.25" customHeight="1">
      <c r="B88" s="77"/>
    </row>
    <row r="89" ht="14.25" customHeight="1">
      <c r="B89" s="65" t="s">
        <v>17</v>
      </c>
      <c r="C89" s="11" t="s">
        <v>4</v>
      </c>
      <c r="D89" s="149" t="s">
        <v>18</v>
      </c>
      <c r="E89" s="79" t="s">
        <v>6</v>
      </c>
    </row>
    <row r="90" ht="14.25" customHeight="1">
      <c r="A90" s="150" t="s">
        <v>66</v>
      </c>
      <c r="B90" s="151">
        <f t="shared" ref="B90:E90" si="23">B11</f>
        <v>1840.49</v>
      </c>
      <c r="C90" s="152">
        <f t="shared" si="23"/>
        <v>3801.25</v>
      </c>
      <c r="D90" s="152">
        <f t="shared" si="23"/>
        <v>17825</v>
      </c>
      <c r="E90" s="152">
        <f t="shared" si="23"/>
        <v>5641.74</v>
      </c>
    </row>
    <row r="91" ht="14.25" customHeight="1">
      <c r="A91" s="153" t="s">
        <v>67</v>
      </c>
      <c r="B91" s="154">
        <f t="shared" ref="B91:C91" si="24">(B87+B75)</f>
        <v>-1447.27</v>
      </c>
      <c r="C91" s="155">
        <f t="shared" si="24"/>
        <v>-730.75</v>
      </c>
      <c r="D91" s="155">
        <f>-(D87+D75)</f>
        <v>-17030</v>
      </c>
      <c r="E91" s="155">
        <f>(E87+E75)</f>
        <v>-2178.02</v>
      </c>
    </row>
    <row r="92" ht="14.25" customHeight="1">
      <c r="A92" s="156" t="s">
        <v>68</v>
      </c>
      <c r="B92" s="157">
        <f t="shared" ref="B92:E92" si="25">B90+B91</f>
        <v>393.22</v>
      </c>
      <c r="C92" s="73">
        <f t="shared" si="25"/>
        <v>3070.5</v>
      </c>
      <c r="D92" s="73">
        <f t="shared" si="25"/>
        <v>795</v>
      </c>
      <c r="E92" s="73">
        <f t="shared" si="25"/>
        <v>3463.72</v>
      </c>
    </row>
    <row r="93" ht="14.25" customHeight="1">
      <c r="A93" s="153" t="s">
        <v>69</v>
      </c>
      <c r="B93" s="158" t="s">
        <v>8</v>
      </c>
      <c r="C93" s="92" t="s">
        <v>8</v>
      </c>
      <c r="D93" s="92">
        <v>4200.0</v>
      </c>
      <c r="E93" s="92" t="s">
        <v>8</v>
      </c>
    </row>
    <row r="94" ht="14.25" customHeight="1">
      <c r="A94" s="159" t="s">
        <v>70</v>
      </c>
      <c r="B94" s="94"/>
      <c r="C94" s="31"/>
      <c r="D94" s="31">
        <f>D93+D92</f>
        <v>4995</v>
      </c>
      <c r="E94" s="160" t="s">
        <v>8</v>
      </c>
    </row>
    <row r="95" ht="14.25" customHeight="1"/>
    <row r="96" ht="14.25" customHeight="1"/>
    <row r="97" ht="14.25" customHeight="1">
      <c r="A97" s="161" t="s">
        <v>71</v>
      </c>
      <c r="B97" s="162">
        <v>4042.54</v>
      </c>
      <c r="C97" s="162">
        <v>-314.57</v>
      </c>
      <c r="D97" s="162">
        <v>3843.75</v>
      </c>
      <c r="E97" s="163">
        <f>B97+C97+D97</f>
        <v>7571.72</v>
      </c>
      <c r="F97" s="164"/>
      <c r="G97" s="18" t="s">
        <v>8</v>
      </c>
      <c r="H97" s="18" t="s">
        <v>8</v>
      </c>
    </row>
    <row r="98" ht="14.25" customHeight="1">
      <c r="B98" s="161"/>
      <c r="C98" s="161" t="s">
        <v>72</v>
      </c>
      <c r="D98" s="165" t="s">
        <v>73</v>
      </c>
      <c r="E98" s="166" t="s">
        <v>74</v>
      </c>
      <c r="F98" s="164"/>
      <c r="G98" s="18"/>
    </row>
    <row r="99" ht="14.25" customHeight="1">
      <c r="A99" s="167"/>
      <c r="B99" s="168"/>
      <c r="C99" s="169"/>
      <c r="D99" s="169"/>
      <c r="E99" s="168"/>
      <c r="F99" s="164"/>
      <c r="G99" s="18"/>
    </row>
    <row r="100" ht="14.25" customHeight="1">
      <c r="A100" s="170" t="s">
        <v>75</v>
      </c>
      <c r="B100" s="171"/>
      <c r="C100" s="172">
        <v>5217.92</v>
      </c>
      <c r="D100" s="172">
        <v>5238.52</v>
      </c>
      <c r="E100" s="172">
        <f>D100-C100</f>
        <v>20.6</v>
      </c>
      <c r="F100" s="164" t="s">
        <v>8</v>
      </c>
      <c r="G100" s="18" t="s">
        <v>8</v>
      </c>
    </row>
    <row r="101" ht="14.25" customHeight="1">
      <c r="B101" s="173"/>
      <c r="C101" s="174" t="s">
        <v>76</v>
      </c>
      <c r="D101" s="174" t="s">
        <v>77</v>
      </c>
      <c r="E101" s="175" t="s">
        <v>78</v>
      </c>
    </row>
    <row r="102" ht="14.25" customHeight="1"/>
    <row r="103" ht="14.25" customHeight="1">
      <c r="A103" s="176" t="s">
        <v>79</v>
      </c>
      <c r="B103" s="38"/>
      <c r="C103" s="38"/>
      <c r="D103" s="39"/>
    </row>
    <row r="104" ht="14.25" customHeight="1">
      <c r="A104" s="177" t="s">
        <v>80</v>
      </c>
      <c r="B104" s="178"/>
      <c r="C104" s="178" t="s">
        <v>81</v>
      </c>
      <c r="D104" s="179">
        <v>515.0</v>
      </c>
      <c r="E104" s="144"/>
    </row>
    <row r="105" ht="14.25" customHeight="1">
      <c r="A105" s="177" t="s">
        <v>82</v>
      </c>
      <c r="B105" s="178"/>
      <c r="C105" s="178" t="s">
        <v>83</v>
      </c>
      <c r="D105" s="179">
        <v>80.0</v>
      </c>
      <c r="E105" s="144"/>
    </row>
    <row r="106" ht="14.25" customHeight="1">
      <c r="A106" s="177" t="s">
        <v>84</v>
      </c>
      <c r="B106" s="178"/>
      <c r="C106" s="178" t="s">
        <v>85</v>
      </c>
      <c r="D106" s="179">
        <v>80.0</v>
      </c>
      <c r="E106" s="144"/>
    </row>
    <row r="107" ht="14.25" customHeight="1">
      <c r="A107" s="177" t="s">
        <v>86</v>
      </c>
      <c r="B107" s="178"/>
      <c r="C107" s="178" t="s">
        <v>87</v>
      </c>
      <c r="D107" s="179">
        <v>420.0</v>
      </c>
      <c r="E107" s="144"/>
    </row>
    <row r="108" ht="14.25" customHeight="1">
      <c r="A108" s="177" t="s">
        <v>88</v>
      </c>
      <c r="B108" s="178"/>
      <c r="C108" s="178" t="s">
        <v>89</v>
      </c>
      <c r="D108" s="179">
        <v>620.0</v>
      </c>
      <c r="E108" s="144"/>
    </row>
    <row r="109" ht="14.25" customHeight="1">
      <c r="A109" s="177" t="s">
        <v>90</v>
      </c>
      <c r="B109" s="178"/>
      <c r="C109" s="178" t="s">
        <v>8</v>
      </c>
      <c r="D109" s="179">
        <v>300.0</v>
      </c>
      <c r="E109" s="144" t="s">
        <v>8</v>
      </c>
    </row>
    <row r="110" ht="14.25" customHeight="1">
      <c r="A110" s="177" t="s">
        <v>91</v>
      </c>
      <c r="B110" s="178"/>
      <c r="C110" s="178" t="s">
        <v>92</v>
      </c>
      <c r="D110" s="179">
        <v>210.0</v>
      </c>
    </row>
    <row r="111" ht="14.25" customHeight="1">
      <c r="A111" s="177" t="s">
        <v>93</v>
      </c>
      <c r="B111" s="178"/>
      <c r="C111" s="178" t="s">
        <v>94</v>
      </c>
      <c r="D111" s="179">
        <v>710.59</v>
      </c>
    </row>
    <row r="112" ht="14.25" customHeight="1">
      <c r="A112" s="177" t="s">
        <v>95</v>
      </c>
      <c r="B112" s="178"/>
      <c r="C112" s="178" t="s">
        <v>96</v>
      </c>
      <c r="D112" s="179">
        <v>90.0</v>
      </c>
    </row>
    <row r="113" ht="14.25" customHeight="1">
      <c r="A113" s="177" t="s">
        <v>97</v>
      </c>
      <c r="B113" s="178"/>
      <c r="C113" s="178" t="s">
        <v>8</v>
      </c>
      <c r="D113" s="179">
        <v>300.0</v>
      </c>
    </row>
    <row r="114" ht="14.25" customHeight="1">
      <c r="A114" s="180" t="s">
        <v>98</v>
      </c>
      <c r="B114" s="180"/>
      <c r="C114" s="180" t="s">
        <v>99</v>
      </c>
      <c r="D114" s="181">
        <v>442.81</v>
      </c>
    </row>
    <row r="115" ht="14.25" customHeight="1">
      <c r="A115" s="182" t="s">
        <v>23</v>
      </c>
      <c r="B115" s="183"/>
      <c r="C115" s="183"/>
      <c r="D115" s="184">
        <f>SUM(D104:D114)</f>
        <v>3768.4</v>
      </c>
    </row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</sheetData>
  <mergeCells count="5">
    <mergeCell ref="A1:E1"/>
    <mergeCell ref="A2:E2"/>
    <mergeCell ref="A3:E3"/>
    <mergeCell ref="A14:E14"/>
    <mergeCell ref="A103:D103"/>
  </mergeCells>
  <printOptions horizontalCentered="1"/>
  <pageMargins bottom="0.75" footer="0.0" header="0.0" left="0.7" right="0.7" top="0.75"/>
  <pageSetup fitToHeight="0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81.0"/>
    <col customWidth="1" min="3" max="3" width="21.88"/>
    <col customWidth="1" min="4" max="4" width="24.63"/>
  </cols>
  <sheetData>
    <row r="2">
      <c r="A2" s="185" t="s">
        <v>100</v>
      </c>
      <c r="B2" s="186" t="s">
        <v>101</v>
      </c>
      <c r="C2" s="187" t="s">
        <v>102</v>
      </c>
      <c r="D2" s="187" t="s">
        <v>103</v>
      </c>
      <c r="E2" s="188" t="s">
        <v>104</v>
      </c>
    </row>
    <row r="3">
      <c r="A3" s="189">
        <v>45894.0</v>
      </c>
      <c r="B3" s="190" t="s">
        <v>105</v>
      </c>
      <c r="C3" s="191"/>
      <c r="D3" s="191"/>
      <c r="E3" s="192">
        <v>7571.32</v>
      </c>
    </row>
    <row r="4">
      <c r="A4" s="193">
        <v>45894.0</v>
      </c>
      <c r="B4" s="194" t="s">
        <v>106</v>
      </c>
      <c r="C4" s="195"/>
      <c r="D4" s="196">
        <v>3027.09</v>
      </c>
      <c r="E4" s="197">
        <v>7571.32</v>
      </c>
    </row>
    <row r="5">
      <c r="A5" s="198">
        <v>45887.0</v>
      </c>
      <c r="B5" s="190" t="s">
        <v>107</v>
      </c>
      <c r="C5" s="199"/>
      <c r="D5" s="199"/>
      <c r="E5" s="200">
        <v>4544.23</v>
      </c>
    </row>
    <row r="6">
      <c r="A6" s="193">
        <v>45887.0</v>
      </c>
      <c r="B6" s="194" t="s">
        <v>108</v>
      </c>
      <c r="C6" s="196">
        <v>-29.36</v>
      </c>
      <c r="D6" s="195"/>
      <c r="E6" s="197">
        <v>4544.23</v>
      </c>
    </row>
    <row r="7">
      <c r="A7" s="193">
        <v>45887.0</v>
      </c>
      <c r="B7" s="194" t="s">
        <v>109</v>
      </c>
      <c r="C7" s="196">
        <v>-97.85</v>
      </c>
      <c r="D7" s="195"/>
      <c r="E7" s="197">
        <v>4573.59</v>
      </c>
    </row>
    <row r="8">
      <c r="A8" s="193">
        <v>45887.0</v>
      </c>
      <c r="B8" s="194" t="s">
        <v>110</v>
      </c>
      <c r="C8" s="196">
        <v>-33.91</v>
      </c>
      <c r="D8" s="195"/>
      <c r="E8" s="197">
        <v>4671.44</v>
      </c>
    </row>
    <row r="9">
      <c r="A9" s="198">
        <v>45883.0</v>
      </c>
      <c r="B9" s="190" t="s">
        <v>111</v>
      </c>
      <c r="C9" s="199"/>
      <c r="D9" s="199"/>
      <c r="E9" s="200">
        <v>4705.35</v>
      </c>
    </row>
    <row r="10">
      <c r="A10" s="193">
        <v>45883.0</v>
      </c>
      <c r="B10" s="194" t="s">
        <v>112</v>
      </c>
      <c r="C10" s="195"/>
      <c r="D10" s="196">
        <v>22.5</v>
      </c>
      <c r="E10" s="197">
        <v>4705.35</v>
      </c>
    </row>
    <row r="11">
      <c r="A11" s="198">
        <v>45881.0</v>
      </c>
      <c r="B11" s="190" t="s">
        <v>113</v>
      </c>
      <c r="C11" s="199"/>
      <c r="D11" s="199"/>
      <c r="E11" s="200">
        <v>4682.85</v>
      </c>
    </row>
    <row r="12">
      <c r="A12" s="193">
        <v>45881.0</v>
      </c>
      <c r="B12" s="194" t="s">
        <v>114</v>
      </c>
      <c r="C12" s="196">
        <v>-15.66</v>
      </c>
      <c r="D12" s="195"/>
      <c r="E12" s="197">
        <v>4682.85</v>
      </c>
    </row>
    <row r="13">
      <c r="A13" s="198">
        <v>45880.0</v>
      </c>
      <c r="B13" s="190" t="s">
        <v>115</v>
      </c>
      <c r="C13" s="199"/>
      <c r="D13" s="199"/>
      <c r="E13" s="200">
        <v>4698.51</v>
      </c>
    </row>
    <row r="14">
      <c r="A14" s="193">
        <v>45880.0</v>
      </c>
      <c r="B14" s="194" t="s">
        <v>116</v>
      </c>
      <c r="C14" s="195"/>
      <c r="D14" s="196">
        <v>768.85</v>
      </c>
      <c r="E14" s="197">
        <v>4698.51</v>
      </c>
    </row>
    <row r="15">
      <c r="A15" s="198">
        <v>45874.0</v>
      </c>
      <c r="B15" s="190" t="s">
        <v>117</v>
      </c>
      <c r="C15" s="199"/>
      <c r="D15" s="199"/>
      <c r="E15" s="200">
        <v>3929.66</v>
      </c>
    </row>
    <row r="16">
      <c r="A16" s="193">
        <v>45874.0</v>
      </c>
      <c r="B16" s="194" t="s">
        <v>118</v>
      </c>
      <c r="C16" s="196">
        <v>-137.79</v>
      </c>
      <c r="D16" s="195"/>
      <c r="E16" s="197">
        <v>3929.66</v>
      </c>
    </row>
    <row r="17">
      <c r="A17" s="198">
        <v>45870.0</v>
      </c>
      <c r="B17" s="190" t="s">
        <v>119</v>
      </c>
      <c r="C17" s="199"/>
      <c r="D17" s="199"/>
      <c r="E17" s="200">
        <v>4067.45</v>
      </c>
    </row>
    <row r="18">
      <c r="A18" s="193">
        <v>45870.0</v>
      </c>
      <c r="B18" s="194" t="s">
        <v>120</v>
      </c>
      <c r="C18" s="195"/>
      <c r="D18" s="196">
        <v>24.91</v>
      </c>
      <c r="E18" s="197">
        <v>4067.45</v>
      </c>
    </row>
    <row r="19">
      <c r="A19" s="198">
        <v>45868.0</v>
      </c>
      <c r="B19" s="190" t="s">
        <v>121</v>
      </c>
      <c r="C19" s="199"/>
      <c r="D19" s="199"/>
      <c r="E19" s="200">
        <v>4042.54</v>
      </c>
    </row>
    <row r="20">
      <c r="A20" s="201"/>
    </row>
  </sheetData>
  <hyperlinks>
    <hyperlink r:id="rId1" location="/accounts/details/25118265/transactions" ref="A2"/>
    <hyperlink r:id="rId2" location="/accounts/details/25118265/transactions" ref="B2"/>
    <hyperlink r:id="rId3" location="/accounts/details/25118265/transactions" ref="C2"/>
    <hyperlink r:id="rId4" location="/accounts/details/25118265/transactions" ref="D2"/>
    <hyperlink r:id="rId5" location="/accounts/details/25118265/transactions" ref="B3"/>
    <hyperlink r:id="rId6" location="/accounts/details/25118265/transactions" ref="B4"/>
    <hyperlink r:id="rId7" location="/accounts/details/25118265/transactions" ref="B5"/>
    <hyperlink r:id="rId8" location="/accounts/details/25118265/transactions" ref="B6"/>
    <hyperlink r:id="rId9" location="/accounts/details/25118265/transactions" ref="B7"/>
    <hyperlink r:id="rId10" location="/accounts/details/25118265/transactions" ref="B8"/>
    <hyperlink r:id="rId11" location="/accounts/details/25118265/transactions" ref="B9"/>
    <hyperlink r:id="rId12" location="/accounts/details/25118265/transactions" ref="B10"/>
    <hyperlink r:id="rId13" location="/accounts/details/25118265/transactions" ref="B11"/>
    <hyperlink r:id="rId14" location="/accounts/details/25118265/transactions" ref="B12"/>
    <hyperlink r:id="rId15" location="/accounts/details/25118265/transactions" ref="B13"/>
    <hyperlink r:id="rId16" location="/accounts/details/25118265/transactions" ref="B14"/>
    <hyperlink r:id="rId17" location="/accounts/details/25118265/transactions" ref="B15"/>
    <hyperlink r:id="rId18" location="/accounts/details/25118265/transactions" ref="B16"/>
    <hyperlink r:id="rId19" location="/accounts/details/25118265/transactions" ref="B17"/>
    <hyperlink r:id="rId20" location="/accounts/details/25118265/transactions" ref="B18"/>
    <hyperlink r:id="rId21" location="/accounts/details/25118265/transactions" ref="B19"/>
  </hyperlinks>
  <drawing r:id="rId22"/>
</worksheet>
</file>