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il Report" sheetId="1" r:id="rId5"/>
    <sheet state="visible" name="April 2026 Checking Acct. Detai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  <author>tc={944facb2-2f8d-4ee8-8b25-c95a25018147}</author>
  </authors>
  <commentList>
    <comment authorId="0" ref="E77">
      <text>
        <t xml:space="preserve">MSI Office Rent $3,600 (10 months)
Easton Utilities $1,300
Zoom Meeting $350
</t>
      </text>
    </comment>
    <comment authorId="0" ref="C42">
      <text>
        <t xml:space="preserve">Added $17.17 missed in 10/25 transaction</t>
      </text>
    </comment>
    <comment authorId="0" ref="B57">
      <text>
        <t xml:space="preserve">This paid for a three subscription</t>
      </text>
    </comment>
    <comment authorId="0" ref="C58">
      <text>
        <t xml:space="preserve">For Two Years - POP 2/13
/26 to 2/13/28</t>
      </text>
    </comment>
    <comment authorId="0" ref="C57">
      <text>
        <t xml:space="preserve">This paid for a three subscription</t>
      </text>
    </comment>
    <comment authorId="1" xr:uid="{944facb2-2f8d-4ee8-8b25-c95a25018147}" ref="C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There was no corresponding revenue accounted
</t>
      </text>
    </comment>
  </commentList>
</comments>
</file>

<file path=xl/sharedStrings.xml><?xml version="1.0" encoding="utf-8"?>
<sst xmlns="http://schemas.openxmlformats.org/spreadsheetml/2006/main" count="196" uniqueCount="109">
  <si>
    <t>MIDSHORE INTERGROUP Treasurer's Report  (FY26)</t>
  </si>
  <si>
    <t>April 1, 2026 - April 30, 2026</t>
  </si>
  <si>
    <t>Revenue</t>
  </si>
  <si>
    <t>March Balances</t>
  </si>
  <si>
    <t>April 2026 Actuals</t>
  </si>
  <si>
    <t>2025-26 YTD Actuals</t>
  </si>
  <si>
    <t>2025-26 Budget</t>
  </si>
  <si>
    <t>Contributions</t>
  </si>
  <si>
    <t>Literature Sales</t>
  </si>
  <si>
    <t>Event Income</t>
  </si>
  <si>
    <t>Other Contributions and Income</t>
  </si>
  <si>
    <t>Interest Income</t>
  </si>
  <si>
    <t>Total Budget Receipts</t>
  </si>
  <si>
    <t>Expenses</t>
  </si>
  <si>
    <t>Intergroups Officers</t>
  </si>
  <si>
    <t>Chair</t>
  </si>
  <si>
    <t>1) Travel to Group Meetings</t>
  </si>
  <si>
    <t>2) NERAASA</t>
  </si>
  <si>
    <t>3) Attend Area 29 Convention and Assemblies (mileage only)</t>
  </si>
  <si>
    <t xml:space="preserve">4) Outreach Materials </t>
  </si>
  <si>
    <t>Total</t>
  </si>
  <si>
    <t>Vice Chair</t>
  </si>
  <si>
    <t>1) Travel</t>
  </si>
  <si>
    <t>Secretary</t>
  </si>
  <si>
    <t>2) Copies, Printing &amp; Office Supplies</t>
  </si>
  <si>
    <t>Treasurer</t>
  </si>
  <si>
    <t>1) Postage - Office Supplies</t>
  </si>
  <si>
    <t>Area Officers Subtotal:</t>
  </si>
  <si>
    <t>InterGroup Service Committees</t>
  </si>
  <si>
    <t>Activities</t>
  </si>
  <si>
    <t>1) Events for the Counties</t>
  </si>
  <si>
    <t>2) Workshops for the Counties</t>
  </si>
  <si>
    <t>3) Holiday Alcathons</t>
  </si>
  <si>
    <t>4) Multi-County Group Events</t>
  </si>
  <si>
    <t>5) Committee Travel</t>
  </si>
  <si>
    <t xml:space="preserve"> </t>
  </si>
  <si>
    <t>CPC/PI</t>
  </si>
  <si>
    <t>1) Literature Cost</t>
  </si>
  <si>
    <t>Corrections /Institutions</t>
  </si>
  <si>
    <t>1) Institutions/Corrections Workshops</t>
  </si>
  <si>
    <t>2) Institutions/Corrections Printing</t>
  </si>
  <si>
    <t>3) Correction Literature</t>
  </si>
  <si>
    <t>Website (formerly DCO)</t>
  </si>
  <si>
    <t>1) Premium WIX Platform</t>
  </si>
  <si>
    <t>2) Website Doman Fee</t>
  </si>
  <si>
    <t>3) Email Account Fee - 7 Accounts</t>
  </si>
  <si>
    <t>4) Outreach Travel</t>
  </si>
  <si>
    <t>Finance</t>
  </si>
  <si>
    <t>2) Copies/Printing/Office Supplies</t>
  </si>
  <si>
    <t>3) Finance Workshop(s)</t>
  </si>
  <si>
    <t>Office - Literature</t>
  </si>
  <si>
    <t>1) Literature - Cost and Shipping</t>
  </si>
  <si>
    <t>Committee Expenses Sub-Total:</t>
  </si>
  <si>
    <t>Non-Committee Expenses:</t>
  </si>
  <si>
    <t>Office Rent &amp; Utilities (includes Storage Unit)</t>
  </si>
  <si>
    <t>Phone and Internet</t>
  </si>
  <si>
    <t>Zoom Service Fee</t>
  </si>
  <si>
    <t>Answering Service</t>
  </si>
  <si>
    <t>P.O. Box Rent / Stamps</t>
  </si>
  <si>
    <t>Office Supplies</t>
  </si>
  <si>
    <t>Monthly Meeting Space Rental</t>
  </si>
  <si>
    <t>Credit Card Fees</t>
  </si>
  <si>
    <t>Office Equipment Maintainence and Escrow</t>
  </si>
  <si>
    <t>Insurance</t>
  </si>
  <si>
    <t>Non-Committee Expenses Subtotal:</t>
  </si>
  <si>
    <t>Total Income</t>
  </si>
  <si>
    <t>Total Expenses</t>
  </si>
  <si>
    <t>Income/-Loss</t>
  </si>
  <si>
    <t>Cash-on hand (checking) 6-30-25</t>
  </si>
  <si>
    <t>Estimated Cash-on hand (checking) 6-30-26</t>
  </si>
  <si>
    <t>Checking Acct. Balance on 3/31/26</t>
  </si>
  <si>
    <t>Debits</t>
  </si>
  <si>
    <t>Credits</t>
  </si>
  <si>
    <t>Balance on 4/30/26</t>
  </si>
  <si>
    <t>CD - Automatic Renewal Date is 9/16/25.  New Maturity Date will be 10/16/26</t>
  </si>
  <si>
    <t>CD Value on 4/30/26</t>
  </si>
  <si>
    <t>Net Change</t>
  </si>
  <si>
    <t>Groups Contributing</t>
  </si>
  <si>
    <t>Group Name</t>
  </si>
  <si>
    <t>Group #</t>
  </si>
  <si>
    <t>Amount Contributed</t>
  </si>
  <si>
    <t>Hillsboro Group</t>
  </si>
  <si>
    <t>#638991</t>
  </si>
  <si>
    <t>Still Pond Study Group</t>
  </si>
  <si>
    <t>#348850</t>
  </si>
  <si>
    <t>NOTE: Some transaction activity displayed below may be pending (including deposits and withdrawals made during the current business day). These may affect both your current and available balance.</t>
  </si>
  <si>
    <r>
      <rPr>
        <rFont val="Rubik, &quot;Helvetica Neue&quot;, Arial, sans-serif"/>
        <color rgb="FF1155CC"/>
        <sz val="12.0"/>
        <u/>
      </rPr>
      <t>Date</t>
    </r>
    <r>
      <rPr>
        <rFont val="Rubik, &quot;Helvetica Neue&quot;, Arial, sans-serif"/>
        <sz val="12.0"/>
      </rPr>
      <t>SortupSortdown</t>
    </r>
  </si>
  <si>
    <r>
      <rPr>
        <rFont val="Rubik, &quot;Helvetica Neue&quot;, Arial, sans-serif"/>
        <color rgb="FF1155CC"/>
        <sz val="12.0"/>
        <u/>
      </rPr>
      <t>Description</t>
    </r>
    <r>
      <rPr>
        <rFont val="Rubik, &quot;Helvetica Neue&quot;, Arial, sans-serif"/>
        <sz val="12.0"/>
      </rPr>
      <t>Sortdown</t>
    </r>
  </si>
  <si>
    <r>
      <rPr>
        <rFont val="Rubik, &quot;Helvetica Neue&quot;, Arial, sans-serif"/>
        <color rgb="FF1155CC"/>
        <sz val="12.0"/>
        <u/>
      </rPr>
      <t>Category</t>
    </r>
    <r>
      <rPr>
        <rFont val="Rubik, &quot;Helvetica Neue&quot;, Arial, sans-serif"/>
        <sz val="12.0"/>
      </rPr>
      <t>Sortdown</t>
    </r>
  </si>
  <si>
    <r>
      <rPr>
        <rFont val="Rubik, &quot;Helvetica Neue&quot;, Arial, sans-serif"/>
        <color rgb="FF1155CC"/>
        <sz val="12.0"/>
        <u/>
      </rPr>
      <t>Debit</t>
    </r>
    <r>
      <rPr>
        <rFont val="Rubik, &quot;Helvetica Neue&quot;, Arial, sans-serif"/>
        <color rgb="FF1155CC"/>
        <sz val="12.0"/>
        <u/>
      </rPr>
      <t>Sortdown</t>
    </r>
  </si>
  <si>
    <r>
      <rPr>
        <rFont val="Rubik, &quot;Helvetica Neue&quot;, Arial, sans-serif"/>
        <color rgb="FF1155CC"/>
        <sz val="12.0"/>
        <u/>
      </rPr>
      <t>Credit</t>
    </r>
    <r>
      <rPr>
        <rFont val="Rubik, &quot;Helvetica Neue&quot;, Arial, sans-serif"/>
        <color rgb="FF1155CC"/>
        <sz val="12.0"/>
        <u/>
      </rPr>
      <t>Sortdown</t>
    </r>
  </si>
  <si>
    <t>Balance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</si>
  <si>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</si>
  <si>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1645 04/22/26 83135654AAWS 212-870-3023 NY C#6501</t>
    </r>
  </si>
  <si>
    <t>Select one</t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</si>
  <si>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</si>
  <si>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Check # 1074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</si>
  <si>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</si>
  <si>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DBT CRD 1950 04/18/26 30238911HP *INSTANT INK 855-785-2777 CA C#6501</t>
    </r>
  </si>
  <si>
    <r>
      <rPr>
        <rFont val="Rubik, &quot;Helvetica Neue&quot;, Arial, sans-serif"/>
        <color rgb="FF1155CC"/>
        <sz val="12.0"/>
        <u/>
      </rPr>
      <t>DDA Deposit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</si>
  <si>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</si>
  <si>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BILL PYMNT MD-EASTON UTILIT 0000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</si>
  <si>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</si>
  <si>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ZOOM.COM 8 ZOOM.COM 888-799 WEB ST-H2B8I6S8V9R8 MIDSHORE INTERGROUP S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</si>
  <si>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</si>
  <si>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Check # 1072</t>
    </r>
  </si>
  <si>
    <r>
      <rPr>
        <rFont val="Rubik, &quot;Helvetica Neue&quot;, Arial, sans-serif"/>
        <i/>
        <color rgb="FF1155CC"/>
        <sz val="12.0"/>
        <u/>
      </rPr>
      <t>Daily Ledger Balance</t>
    </r>
  </si>
  <si>
    <r>
      <rPr>
        <rFont val="Rubik, &quot;Helvetica Neue&quot;, Arial, sans-serif"/>
        <color rgb="FF1155CC"/>
        <sz val="12.0"/>
        <u/>
      </rPr>
      <t>Check # 1073</t>
    </r>
  </si>
  <si>
    <r>
      <rPr>
        <rFont val="Rubik, &quot;Helvetica Neue&quot;, Arial, sans-serif"/>
        <i/>
        <color rgb="FF1155CC"/>
        <sz val="12.0"/>
        <u/>
      </rPr>
      <t>Daily Ledger Balance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</si>
</sst>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0.0%"/>
    <numFmt numFmtId="166" formatCode="&quot;$&quot;#,##0.00"/>
    <numFmt numFmtId="167" formatCode="m/d/yy"/>
    <numFmt numFmtId="168" formatCode="mm/dd/yyyy"/>
  </numFmts>
  <fonts count="40">
    <font>
      <sz val="10.0"/>
      <color rgb="FF000000"/>
      <name val="Arial"/>
      <scheme val="minor"/>
    </font>
    <font>
      <b/>
      <sz val="12.0"/>
      <color theme="1"/>
      <name val="Arial"/>
    </font>
    <font/>
    <font>
      <color theme="1"/>
      <name val="Arial"/>
    </font>
    <font>
      <b/>
      <sz val="12.0"/>
      <color theme="1"/>
      <name val="Aptos Narrow"/>
    </font>
    <font>
      <sz val="12.0"/>
      <color theme="1"/>
      <name val="Arial"/>
    </font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ptos Narrow"/>
    </font>
    <font>
      <b/>
      <u/>
      <sz val="11.0"/>
      <color theme="1"/>
      <name val="Aptos Narrow"/>
    </font>
    <font>
      <color rgb="FFFF0000"/>
      <name val="Arial"/>
    </font>
    <font>
      <sz val="11.0"/>
      <color rgb="FFFF0000"/>
      <name val="Arial"/>
    </font>
    <font>
      <b/>
      <sz val="11.0"/>
      <color rgb="FFFF0000"/>
      <name val="Aptos Narrow"/>
    </font>
    <font>
      <color rgb="FF000000"/>
      <name val="Arial"/>
    </font>
    <font>
      <sz val="12.0"/>
      <color rgb="FFFF0000"/>
      <name val="Arial"/>
    </font>
    <font>
      <b/>
      <sz val="12.0"/>
      <color rgb="FFFF0000"/>
      <name val="Arial"/>
    </font>
    <font>
      <b/>
      <sz val="11.0"/>
      <color theme="1"/>
      <name val="Arial"/>
    </font>
    <font>
      <b/>
      <color theme="1"/>
      <name val="Arial"/>
    </font>
    <font>
      <sz val="12.0"/>
      <color rgb="FF000000"/>
      <name val="Arial"/>
    </font>
    <font>
      <b/>
      <sz val="11.0"/>
      <color rgb="FF000000"/>
      <name val="Aptos Narrow"/>
    </font>
    <font>
      <sz val="11.0"/>
      <color rgb="FF000000"/>
      <name val="Arial"/>
    </font>
    <font>
      <sz val="11.0"/>
      <color rgb="FF000000"/>
      <name val="Aptos Narrow"/>
    </font>
    <font>
      <b/>
      <sz val="14.0"/>
      <color theme="1"/>
      <name val="Aptos Narrow"/>
    </font>
    <font>
      <b/>
      <sz val="13.0"/>
      <color theme="1"/>
      <name val="Aptos Narrow"/>
    </font>
    <font>
      <sz val="11.0"/>
      <color rgb="FFFF0000"/>
      <name val="Aptos Narrow"/>
    </font>
    <font>
      <color theme="1"/>
      <name val="Arial"/>
      <scheme val="minor"/>
    </font>
    <font>
      <b/>
      <sz val="7.0"/>
      <color theme="1"/>
      <name val="Arial"/>
    </font>
    <font>
      <sz val="11.0"/>
      <color rgb="FF132334"/>
      <name val="Arial"/>
    </font>
    <font>
      <b/>
      <color theme="1"/>
      <name val="Arial"/>
      <scheme val="minor"/>
    </font>
    <font>
      <sz val="11.0"/>
      <color theme="1"/>
      <name val="Arial"/>
      <scheme val="minor"/>
    </font>
    <font>
      <sz val="12.0"/>
      <color theme="1"/>
      <name val="Rubik"/>
    </font>
    <font>
      <i/>
      <sz val="12.0"/>
      <color rgb="FF000000"/>
      <name val="Inherit"/>
    </font>
    <font>
      <sz val="12.0"/>
      <color rgb="FF132334"/>
      <name val="Rubik"/>
    </font>
    <font>
      <u/>
      <sz val="12.0"/>
      <color rgb="FF0000FF"/>
      <name val="Rubik"/>
    </font>
    <font>
      <u/>
      <sz val="12.0"/>
      <color rgb="FF0000FF"/>
      <name val="Rubik"/>
    </font>
    <font>
      <u/>
      <sz val="12.0"/>
      <color rgb="FF0000FF"/>
      <name val="Rubik"/>
    </font>
    <font>
      <i/>
      <sz val="12.0"/>
      <color rgb="FF5A6472"/>
      <name val="Rubik"/>
    </font>
    <font>
      <i/>
      <u/>
      <sz val="12.0"/>
      <color rgb="FF0000FF"/>
      <name val="Rubik"/>
    </font>
    <font>
      <u/>
      <sz val="12.0"/>
      <color rgb="FF0000FF"/>
      <name val="Rubik"/>
    </font>
    <font>
      <i/>
      <sz val="12.0"/>
      <color theme="1"/>
      <name val="Rubik"/>
    </font>
  </fonts>
  <fills count="10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C4DFF7"/>
        <bgColor rgb="FFC4DFF7"/>
      </patternFill>
    </fill>
    <fill>
      <patternFill patternType="solid">
        <fgColor rgb="FFF5F5F5"/>
        <bgColor rgb="FFF5F5F5"/>
      </patternFill>
    </fill>
  </fills>
  <borders count="8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ck">
        <color rgb="FF000000"/>
      </right>
    </border>
    <border>
      <left style="thick">
        <color rgb="FF000000"/>
      </left>
      <top style="medium">
        <color rgb="FF000000"/>
      </top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top style="thin">
        <color rgb="FFDDDDDD"/>
      </top>
    </border>
  </borders>
  <cellStyleXfs count="1">
    <xf borderId="0" fillId="0" fontId="0" numFmtId="0" applyAlignment="1" applyFont="1"/>
  </cellStyleXfs>
  <cellXfs count="2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1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vertical="bottom"/>
    </xf>
    <xf borderId="8" fillId="0" fontId="2" numFmtId="0" xfId="0" applyBorder="1" applyFont="1"/>
    <xf borderId="9" fillId="0" fontId="2" numFmtId="0" xfId="0" applyBorder="1" applyFont="1"/>
    <xf borderId="4" fillId="0" fontId="3" numFmtId="0" xfId="0" applyAlignment="1" applyBorder="1" applyFont="1">
      <alignment vertical="bottom"/>
    </xf>
    <xf borderId="10" fillId="0" fontId="5" numFmtId="0" xfId="0" applyAlignment="1" applyBorder="1" applyFont="1">
      <alignment horizontal="center" readingOrder="0" vertical="bottom"/>
    </xf>
    <xf borderId="11" fillId="0" fontId="5" numFmtId="0" xfId="0" applyAlignment="1" applyBorder="1" applyFont="1">
      <alignment horizontal="center" readingOrder="0" vertical="bottom"/>
    </xf>
    <xf borderId="11" fillId="0" fontId="5" numFmtId="0" xfId="0" applyAlignment="1" applyBorder="1" applyFont="1">
      <alignment horizontal="center" vertical="bottom"/>
    </xf>
    <xf borderId="10" fillId="0" fontId="5" numFmtId="0" xfId="0" applyAlignment="1" applyBorder="1" applyFont="1">
      <alignment horizontal="center" vertical="bottom"/>
    </xf>
    <xf borderId="12" fillId="0" fontId="6" numFmtId="0" xfId="0" applyAlignment="1" applyBorder="1" applyFont="1">
      <alignment vertical="bottom"/>
    </xf>
    <xf borderId="13" fillId="0" fontId="7" numFmtId="164" xfId="0" applyAlignment="1" applyBorder="1" applyFont="1" applyNumberFormat="1">
      <alignment horizontal="center" readingOrder="0" vertical="bottom"/>
    </xf>
    <xf borderId="14" fillId="0" fontId="7" numFmtId="164" xfId="0" applyAlignment="1" applyBorder="1" applyFont="1" applyNumberFormat="1">
      <alignment horizontal="center" readingOrder="0" vertical="bottom"/>
    </xf>
    <xf borderId="13" fillId="0" fontId="7" numFmtId="164" xfId="0" applyAlignment="1" applyBorder="1" applyFont="1" applyNumberFormat="1">
      <alignment horizontal="center" vertical="bottom"/>
    </xf>
    <xf borderId="15" fillId="0" fontId="7" numFmtId="164" xfId="0" applyAlignment="1" applyBorder="1" applyFont="1" applyNumberFormat="1">
      <alignment horizontal="center" vertical="bottom"/>
    </xf>
    <xf borderId="0" fillId="0" fontId="3" numFmtId="10" xfId="0" applyAlignment="1" applyFont="1" applyNumberFormat="1">
      <alignment vertical="bottom"/>
    </xf>
    <xf borderId="16" fillId="0" fontId="6" numFmtId="0" xfId="0" applyAlignment="1" applyBorder="1" applyFont="1">
      <alignment vertical="bottom"/>
    </xf>
    <xf borderId="15" fillId="0" fontId="7" numFmtId="164" xfId="0" applyAlignment="1" applyBorder="1" applyFont="1" applyNumberFormat="1">
      <alignment horizontal="center" readingOrder="0" vertical="bottom"/>
    </xf>
    <xf borderId="14" fillId="0" fontId="7" numFmtId="164" xfId="0" applyAlignment="1" applyBorder="1" applyFont="1" applyNumberFormat="1">
      <alignment horizontal="right" readingOrder="0" vertical="bottom"/>
    </xf>
    <xf borderId="17" fillId="0" fontId="7" numFmtId="164" xfId="0" applyAlignment="1" applyBorder="1" applyFont="1" applyNumberFormat="1">
      <alignment horizontal="right" readingOrder="0" vertical="bottom"/>
    </xf>
    <xf borderId="18" fillId="0" fontId="7" numFmtId="164" xfId="0" applyAlignment="1" applyBorder="1" applyFont="1" applyNumberFormat="1">
      <alignment horizontal="center" vertical="bottom"/>
    </xf>
    <xf borderId="16" fillId="0" fontId="7" numFmtId="0" xfId="0" applyAlignment="1" applyBorder="1" applyFont="1">
      <alignment readingOrder="0" vertical="bottom"/>
    </xf>
    <xf borderId="15" fillId="0" fontId="3" numFmtId="164" xfId="0" applyAlignment="1" applyBorder="1" applyFont="1" applyNumberFormat="1">
      <alignment horizontal="right" readingOrder="0" vertical="bottom"/>
    </xf>
    <xf borderId="17" fillId="0" fontId="7" numFmtId="164" xfId="0" applyAlignment="1" applyBorder="1" applyFont="1" applyNumberFormat="1">
      <alignment readingOrder="0" vertical="bottom"/>
    </xf>
    <xf borderId="18" fillId="0" fontId="7" numFmtId="164" xfId="0" applyAlignment="1" applyBorder="1" applyFont="1" applyNumberFormat="1">
      <alignment horizontal="center" readingOrder="0" vertical="bottom"/>
    </xf>
    <xf borderId="0" fillId="0" fontId="3" numFmtId="0" xfId="0" applyAlignment="1" applyFont="1">
      <alignment readingOrder="0" vertical="bottom"/>
    </xf>
    <xf borderId="18" fillId="0" fontId="3" numFmtId="164" xfId="0" applyAlignment="1" applyBorder="1" applyFont="1" applyNumberFormat="1">
      <alignment readingOrder="0" vertical="bottom"/>
    </xf>
    <xf borderId="17" fillId="0" fontId="3" numFmtId="164" xfId="0" applyAlignment="1" applyBorder="1" applyFont="1" applyNumberFormat="1">
      <alignment readingOrder="0" vertical="bottom"/>
    </xf>
    <xf borderId="15" fillId="0" fontId="3" numFmtId="164" xfId="0" applyAlignment="1" applyBorder="1" applyFont="1" applyNumberFormat="1">
      <alignment vertical="bottom"/>
    </xf>
    <xf borderId="0" fillId="0" fontId="3" numFmtId="165" xfId="0" applyAlignment="1" applyFont="1" applyNumberFormat="1">
      <alignment vertical="bottom"/>
    </xf>
    <xf borderId="19" fillId="0" fontId="3" numFmtId="0" xfId="0" applyAlignment="1" applyBorder="1" applyFont="1">
      <alignment vertical="bottom"/>
    </xf>
    <xf borderId="20" fillId="0" fontId="3" numFmtId="0" xfId="0" applyAlignment="1" applyBorder="1" applyFont="1">
      <alignment vertical="bottom"/>
    </xf>
    <xf borderId="21" fillId="0" fontId="3" numFmtId="0" xfId="0" applyAlignment="1" applyBorder="1" applyFont="1">
      <alignment vertical="bottom"/>
    </xf>
    <xf borderId="20" fillId="0" fontId="3" numFmtId="164" xfId="0" applyAlignment="1" applyBorder="1" applyFont="1" applyNumberFormat="1">
      <alignment vertical="bottom"/>
    </xf>
    <xf borderId="22" fillId="0" fontId="8" numFmtId="0" xfId="0" applyAlignment="1" applyBorder="1" applyFont="1">
      <alignment horizontal="right" vertical="bottom"/>
    </xf>
    <xf borderId="10" fillId="2" fontId="8" numFmtId="164" xfId="0" applyAlignment="1" applyBorder="1" applyFill="1" applyFont="1" applyNumberFormat="1">
      <alignment horizontal="right" vertical="bottom"/>
    </xf>
    <xf borderId="11" fillId="2" fontId="8" numFmtId="164" xfId="0" applyAlignment="1" applyBorder="1" applyFont="1" applyNumberFormat="1">
      <alignment horizontal="right" vertical="bottom"/>
    </xf>
    <xf borderId="23" fillId="2" fontId="8" numFmtId="164" xfId="0" applyAlignment="1" applyBorder="1" applyFont="1" applyNumberFormat="1">
      <alignment horizontal="right" vertical="bottom"/>
    </xf>
    <xf borderId="22" fillId="0" fontId="4" numFmtId="0" xfId="0" applyAlignment="1" applyBorder="1" applyFont="1">
      <alignment horizontal="center" vertical="bottom"/>
    </xf>
    <xf borderId="24" fillId="0" fontId="2" numFmtId="0" xfId="0" applyBorder="1" applyFont="1"/>
    <xf borderId="25" fillId="0" fontId="2" numFmtId="0" xfId="0" applyBorder="1" applyFont="1"/>
    <xf borderId="26" fillId="0" fontId="9" numFmtId="0" xfId="0" applyAlignment="1" applyBorder="1" applyFont="1">
      <alignment vertical="bottom"/>
    </xf>
    <xf borderId="27" fillId="0" fontId="3" numFmtId="0" xfId="0" applyAlignment="1" applyBorder="1" applyFont="1">
      <alignment vertical="bottom"/>
    </xf>
    <xf borderId="28" fillId="0" fontId="3" numFmtId="0" xfId="0" applyAlignment="1" applyBorder="1" applyFont="1">
      <alignment vertical="bottom"/>
    </xf>
    <xf borderId="29" fillId="0" fontId="8" numFmtId="0" xfId="0" applyAlignment="1" applyBorder="1" applyFont="1">
      <alignment vertical="bottom"/>
    </xf>
    <xf borderId="30" fillId="0" fontId="7" numFmtId="0" xfId="0" applyAlignment="1" applyBorder="1" applyFont="1">
      <alignment vertical="bottom"/>
    </xf>
    <xf borderId="31" fillId="0" fontId="3" numFmtId="164" xfId="0" applyAlignment="1" applyBorder="1" applyFont="1" applyNumberFormat="1">
      <alignment readingOrder="0" vertical="bottom"/>
    </xf>
    <xf borderId="15" fillId="0" fontId="3" numFmtId="164" xfId="0" applyAlignment="1" applyBorder="1" applyFont="1" applyNumberFormat="1">
      <alignment readingOrder="0" vertical="bottom"/>
    </xf>
    <xf borderId="14" fillId="0" fontId="7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vertical="bottom"/>
    </xf>
    <xf borderId="33" fillId="0" fontId="10" numFmtId="164" xfId="0" applyAlignment="1" applyBorder="1" applyFont="1" applyNumberFormat="1">
      <alignment vertical="bottom"/>
    </xf>
    <xf borderId="15" fillId="3" fontId="10" numFmtId="164" xfId="0" applyAlignment="1" applyBorder="1" applyFill="1" applyFont="1" applyNumberFormat="1">
      <alignment readingOrder="0" vertical="bottom"/>
    </xf>
    <xf borderId="15" fillId="0" fontId="11" numFmtId="164" xfId="0" applyAlignment="1" applyBorder="1" applyFont="1" applyNumberFormat="1">
      <alignment horizontal="center" vertical="bottom"/>
    </xf>
    <xf borderId="17" fillId="0" fontId="7" numFmtId="164" xfId="0" applyAlignment="1" applyBorder="1" applyFont="1" applyNumberFormat="1">
      <alignment horizontal="right" vertical="bottom"/>
    </xf>
    <xf borderId="0" fillId="0" fontId="3" numFmtId="0" xfId="0" applyAlignment="1" applyFont="1">
      <alignment horizontal="center" readingOrder="0" vertical="bottom"/>
    </xf>
    <xf borderId="32" fillId="0" fontId="7" numFmtId="0" xfId="0" applyAlignment="1" applyBorder="1" applyFont="1">
      <alignment shrinkToFit="0" vertical="bottom" wrapText="1"/>
    </xf>
    <xf borderId="33" fillId="0" fontId="10" numFmtId="164" xfId="0" applyAlignment="1" applyBorder="1" applyFont="1" applyNumberFormat="1">
      <alignment readingOrder="0" vertical="bottom"/>
    </xf>
    <xf borderId="15" fillId="0" fontId="10" numFmtId="164" xfId="0" applyAlignment="1" applyBorder="1" applyFont="1" applyNumberFormat="1">
      <alignment readingOrder="0" vertical="bottom"/>
    </xf>
    <xf borderId="34" fillId="0" fontId="7" numFmtId="0" xfId="0" applyAlignment="1" applyBorder="1" applyFont="1">
      <alignment vertical="bottom"/>
    </xf>
    <xf borderId="35" fillId="0" fontId="10" numFmtId="164" xfId="0" applyAlignment="1" applyBorder="1" applyFont="1" applyNumberFormat="1">
      <alignment readingOrder="0" vertical="bottom"/>
    </xf>
    <xf borderId="36" fillId="0" fontId="10" numFmtId="164" xfId="0" applyAlignment="1" applyBorder="1" applyFont="1" applyNumberFormat="1">
      <alignment readingOrder="0" vertical="bottom"/>
    </xf>
    <xf borderId="21" fillId="0" fontId="7" numFmtId="164" xfId="0" applyAlignment="1" applyBorder="1" applyFont="1" applyNumberFormat="1">
      <alignment horizontal="right" vertical="bottom"/>
    </xf>
    <xf borderId="37" fillId="0" fontId="8" numFmtId="0" xfId="0" applyAlignment="1" applyBorder="1" applyFont="1">
      <alignment vertical="bottom"/>
    </xf>
    <xf borderId="10" fillId="2" fontId="12" numFmtId="164" xfId="0" applyAlignment="1" applyBorder="1" applyFont="1" applyNumberFormat="1">
      <alignment horizontal="right" vertical="bottom"/>
    </xf>
    <xf borderId="38" fillId="2" fontId="12" numFmtId="164" xfId="0" applyAlignment="1" applyBorder="1" applyFont="1" applyNumberFormat="1">
      <alignment horizontal="right" vertical="bottom"/>
    </xf>
    <xf borderId="26" fillId="0" fontId="3" numFmtId="0" xfId="0" applyAlignment="1" applyBorder="1" applyFont="1">
      <alignment vertical="bottom"/>
    </xf>
    <xf borderId="39" fillId="0" fontId="8" numFmtId="0" xfId="0" applyAlignment="1" applyBorder="1" applyFont="1">
      <alignment vertical="bottom"/>
    </xf>
    <xf borderId="26" fillId="0" fontId="6" numFmtId="0" xfId="0" applyAlignment="1" applyBorder="1" applyFont="1">
      <alignment vertical="bottom"/>
    </xf>
    <xf borderId="36" fillId="0" fontId="3" numFmtId="164" xfId="0" applyAlignment="1" applyBorder="1" applyFont="1" applyNumberFormat="1">
      <alignment readingOrder="0" vertical="bottom"/>
    </xf>
    <xf borderId="40" fillId="0" fontId="3" numFmtId="164" xfId="0" applyAlignment="1" applyBorder="1" applyFont="1" applyNumberFormat="1">
      <alignment readingOrder="0" vertical="bottom"/>
    </xf>
    <xf borderId="28" fillId="0" fontId="6" numFmtId="164" xfId="0" applyAlignment="1" applyBorder="1" applyFont="1" applyNumberFormat="1">
      <alignment horizontal="right" vertical="bottom"/>
    </xf>
    <xf borderId="41" fillId="0" fontId="8" numFmtId="0" xfId="0" applyAlignment="1" applyBorder="1" applyFont="1">
      <alignment vertical="bottom"/>
    </xf>
    <xf borderId="38" fillId="2" fontId="8" numFmtId="164" xfId="0" applyAlignment="1" applyBorder="1" applyFont="1" applyNumberFormat="1">
      <alignment horizontal="right" vertical="bottom"/>
    </xf>
    <xf borderId="42" fillId="0" fontId="6" numFmtId="0" xfId="0" applyAlignment="1" applyBorder="1" applyFont="1">
      <alignment vertical="bottom"/>
    </xf>
    <xf borderId="43" fillId="0" fontId="6" numFmtId="0" xfId="0" applyAlignment="1" applyBorder="1" applyFont="1">
      <alignment vertical="bottom"/>
    </xf>
    <xf borderId="20" fillId="0" fontId="3" numFmtId="164" xfId="0" applyAlignment="1" applyBorder="1" applyFont="1" applyNumberFormat="1">
      <alignment readingOrder="0" vertical="bottom"/>
    </xf>
    <xf borderId="28" fillId="0" fontId="7" numFmtId="164" xfId="0" applyAlignment="1" applyBorder="1" applyFont="1" applyNumberFormat="1">
      <alignment horizontal="right" vertical="bottom"/>
    </xf>
    <xf borderId="42" fillId="0" fontId="7" numFmtId="0" xfId="0" applyAlignment="1" applyBorder="1" applyFont="1">
      <alignment vertical="bottom"/>
    </xf>
    <xf borderId="15" fillId="0" fontId="6" numFmtId="164" xfId="0" applyAlignment="1" applyBorder="1" applyFont="1" applyNumberFormat="1">
      <alignment horizontal="right" vertical="bottom"/>
    </xf>
    <xf borderId="44" fillId="2" fontId="6" numFmtId="164" xfId="0" applyAlignment="1" applyBorder="1" applyFont="1" applyNumberFormat="1">
      <alignment horizontal="right" vertical="bottom"/>
    </xf>
    <xf borderId="36" fillId="0" fontId="10" numFmtId="0" xfId="0" applyAlignment="1" applyBorder="1" applyFont="1">
      <alignment vertical="bottom"/>
    </xf>
    <xf borderId="28" fillId="0" fontId="10" numFmtId="0" xfId="0" applyAlignment="1" applyBorder="1" applyFont="1">
      <alignment vertical="bottom"/>
    </xf>
    <xf borderId="45" fillId="0" fontId="8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46" fillId="0" fontId="8" numFmtId="0" xfId="0" applyAlignment="1" applyBorder="1" applyFont="1">
      <alignment vertical="bottom"/>
    </xf>
    <xf borderId="0" fillId="0" fontId="3" numFmtId="0" xfId="0" applyAlignment="1" applyFont="1">
      <alignment horizontal="center" vertical="bottom"/>
    </xf>
    <xf borderId="13" fillId="0" fontId="6" numFmtId="0" xfId="0" applyAlignment="1" applyBorder="1" applyFont="1">
      <alignment vertical="bottom"/>
    </xf>
    <xf borderId="15" fillId="0" fontId="11" numFmtId="164" xfId="0" applyAlignment="1" applyBorder="1" applyFont="1" applyNumberFormat="1">
      <alignment horizontal="right" readingOrder="0" vertical="bottom"/>
    </xf>
    <xf borderId="13" fillId="0" fontId="11" numFmtId="164" xfId="0" applyAlignment="1" applyBorder="1" applyFont="1" applyNumberFormat="1">
      <alignment horizontal="center" vertical="bottom"/>
    </xf>
    <xf borderId="18" fillId="0" fontId="6" numFmtId="0" xfId="0" applyAlignment="1" applyBorder="1" applyFont="1">
      <alignment vertical="bottom"/>
    </xf>
    <xf borderId="18" fillId="0" fontId="10" numFmtId="164" xfId="0" applyAlignment="1" applyBorder="1" applyFont="1" applyNumberFormat="1">
      <alignment vertical="bottom"/>
    </xf>
    <xf borderId="18" fillId="0" fontId="10" numFmtId="164" xfId="0" applyAlignment="1" applyBorder="1" applyFont="1" applyNumberFormat="1">
      <alignment readingOrder="0" vertical="bottom"/>
    </xf>
    <xf borderId="18" fillId="3" fontId="11" numFmtId="164" xfId="0" applyAlignment="1" applyBorder="1" applyFont="1" applyNumberFormat="1">
      <alignment horizontal="right" readingOrder="0" vertical="bottom"/>
    </xf>
    <xf borderId="47" fillId="0" fontId="6" numFmtId="0" xfId="0" applyAlignment="1" applyBorder="1" applyFont="1">
      <alignment vertical="bottom"/>
    </xf>
    <xf borderId="47" fillId="0" fontId="10" numFmtId="164" xfId="0" applyAlignment="1" applyBorder="1" applyFont="1" applyNumberFormat="1">
      <alignment vertical="bottom"/>
    </xf>
    <xf borderId="47" fillId="0" fontId="10" numFmtId="164" xfId="0" applyAlignment="1" applyBorder="1" applyFont="1" applyNumberFormat="1">
      <alignment readingOrder="0" vertical="bottom"/>
    </xf>
    <xf borderId="48" fillId="0" fontId="8" numFmtId="0" xfId="0" applyAlignment="1" applyBorder="1" applyFont="1">
      <alignment vertical="bottom"/>
    </xf>
    <xf borderId="49" fillId="2" fontId="12" numFmtId="164" xfId="0" applyAlignment="1" applyBorder="1" applyFont="1" applyNumberFormat="1">
      <alignment horizontal="right" vertical="bottom"/>
    </xf>
    <xf borderId="44" fillId="2" fontId="12" numFmtId="164" xfId="0" applyAlignment="1" applyBorder="1" applyFont="1" applyNumberFormat="1">
      <alignment horizontal="right" vertical="bottom"/>
    </xf>
    <xf borderId="50" fillId="2" fontId="8" numFmtId="164" xfId="0" applyAlignment="1" applyBorder="1" applyFont="1" applyNumberFormat="1">
      <alignment horizontal="right" vertical="bottom"/>
    </xf>
    <xf borderId="0" fillId="0" fontId="13" numFmtId="0" xfId="0" applyAlignment="1" applyFont="1">
      <alignment vertical="bottom"/>
    </xf>
    <xf borderId="28" fillId="0" fontId="13" numFmtId="0" xfId="0" applyAlignment="1" applyBorder="1" applyFont="1">
      <alignment vertical="bottom"/>
    </xf>
    <xf borderId="51" fillId="0" fontId="8" numFmtId="0" xfId="0" applyAlignment="1" applyBorder="1" applyFont="1">
      <alignment vertical="bottom"/>
    </xf>
    <xf borderId="41" fillId="0" fontId="7" numFmtId="0" xfId="0" applyAlignment="1" applyBorder="1" applyFont="1">
      <alignment readingOrder="0" vertical="bottom"/>
    </xf>
    <xf borderId="18" fillId="0" fontId="14" numFmtId="164" xfId="0" applyAlignment="1" applyBorder="1" applyFont="1" applyNumberFormat="1">
      <alignment readingOrder="0" vertical="bottom"/>
    </xf>
    <xf borderId="15" fillId="0" fontId="14" numFmtId="164" xfId="0" applyAlignment="1" applyBorder="1" applyFont="1" applyNumberFormat="1">
      <alignment horizontal="center" vertical="bottom"/>
    </xf>
    <xf borderId="31" fillId="0" fontId="7" numFmtId="164" xfId="0" applyAlignment="1" applyBorder="1" applyFont="1" applyNumberFormat="1">
      <alignment readingOrder="0" vertical="bottom"/>
    </xf>
    <xf borderId="52" fillId="2" fontId="15" numFmtId="164" xfId="0" applyAlignment="1" applyBorder="1" applyFont="1" applyNumberFormat="1">
      <alignment readingOrder="0" vertical="bottom"/>
    </xf>
    <xf borderId="53" fillId="2" fontId="16" numFmtId="164" xfId="0" applyAlignment="1" applyBorder="1" applyFont="1" applyNumberFormat="1">
      <alignment vertical="bottom"/>
    </xf>
    <xf borderId="28" fillId="0" fontId="17" numFmtId="0" xfId="0" applyAlignment="1" applyBorder="1" applyFont="1">
      <alignment vertical="bottom"/>
    </xf>
    <xf borderId="54" fillId="0" fontId="8" numFmtId="0" xfId="0" applyAlignment="1" applyBorder="1" applyFont="1">
      <alignment vertical="bottom"/>
    </xf>
    <xf borderId="55" fillId="0" fontId="6" numFmtId="0" xfId="0" applyAlignment="1" applyBorder="1" applyFont="1">
      <alignment vertical="bottom"/>
    </xf>
    <xf borderId="56" fillId="0" fontId="13" numFmtId="164" xfId="0" applyAlignment="1" applyBorder="1" applyFont="1" applyNumberFormat="1">
      <alignment readingOrder="0" vertical="bottom"/>
    </xf>
    <xf borderId="15" fillId="0" fontId="18" numFmtId="164" xfId="0" applyAlignment="1" applyBorder="1" applyFont="1" applyNumberFormat="1">
      <alignment horizontal="center" vertical="bottom"/>
    </xf>
    <xf borderId="57" fillId="0" fontId="7" numFmtId="164" xfId="0" applyAlignment="1" applyBorder="1" applyFont="1" applyNumberFormat="1">
      <alignment horizontal="right" vertical="bottom"/>
    </xf>
    <xf borderId="58" fillId="0" fontId="6" numFmtId="0" xfId="0" applyAlignment="1" applyBorder="1" applyFont="1">
      <alignment vertical="bottom"/>
    </xf>
    <xf borderId="59" fillId="0" fontId="13" numFmtId="164" xfId="0" applyAlignment="1" applyBorder="1" applyFont="1" applyNumberFormat="1">
      <alignment readingOrder="0" vertical="bottom"/>
    </xf>
    <xf borderId="60" fillId="0" fontId="7" numFmtId="164" xfId="0" applyAlignment="1" applyBorder="1" applyFont="1" applyNumberFormat="1">
      <alignment horizontal="right" vertical="bottom"/>
    </xf>
    <xf borderId="61" fillId="0" fontId="13" numFmtId="164" xfId="0" applyAlignment="1" applyBorder="1" applyFont="1" applyNumberFormat="1">
      <alignment readingOrder="0" vertical="bottom"/>
    </xf>
    <xf borderId="62" fillId="0" fontId="7" numFmtId="164" xfId="0" applyAlignment="1" applyBorder="1" applyFont="1" applyNumberFormat="1">
      <alignment horizontal="right" vertical="bottom"/>
    </xf>
    <xf borderId="10" fillId="2" fontId="19" numFmtId="164" xfId="0" applyAlignment="1" applyBorder="1" applyFont="1" applyNumberFormat="1">
      <alignment horizontal="right" vertical="bottom"/>
    </xf>
    <xf borderId="38" fillId="2" fontId="19" numFmtId="164" xfId="0" applyAlignment="1" applyBorder="1" applyFont="1" applyNumberFormat="1">
      <alignment horizontal="right" vertical="bottom"/>
    </xf>
    <xf borderId="54" fillId="0" fontId="16" numFmtId="0" xfId="0" applyAlignment="1" applyBorder="1" applyFont="1">
      <alignment readingOrder="0" vertical="bottom"/>
    </xf>
    <xf borderId="15" fillId="0" fontId="11" numFmtId="164" xfId="0" applyAlignment="1" applyBorder="1" applyFont="1" applyNumberFormat="1">
      <alignment horizontal="right" vertical="bottom"/>
    </xf>
    <xf borderId="63" fillId="0" fontId="20" numFmtId="164" xfId="0" applyAlignment="1" applyBorder="1" applyFont="1" applyNumberFormat="1">
      <alignment readingOrder="0" vertical="bottom"/>
    </xf>
    <xf borderId="13" fillId="0" fontId="14" numFmtId="164" xfId="0" applyAlignment="1" applyBorder="1" applyFont="1" applyNumberFormat="1">
      <alignment horizontal="center" vertical="bottom"/>
    </xf>
    <xf borderId="64" fillId="0" fontId="13" numFmtId="164" xfId="0" applyAlignment="1" applyBorder="1" applyFont="1" applyNumberFormat="1">
      <alignment readingOrder="0" vertical="bottom"/>
    </xf>
    <xf borderId="65" fillId="0" fontId="6" numFmtId="0" xfId="0" applyAlignment="1" applyBorder="1" applyFont="1">
      <alignment vertical="bottom"/>
    </xf>
    <xf borderId="47" fillId="0" fontId="13" numFmtId="164" xfId="0" applyAlignment="1" applyBorder="1" applyFont="1" applyNumberFormat="1">
      <alignment vertical="bottom"/>
    </xf>
    <xf borderId="66" fillId="0" fontId="13" numFmtId="164" xfId="0" applyAlignment="1" applyBorder="1" applyFont="1" applyNumberFormat="1">
      <alignment vertical="bottom"/>
    </xf>
    <xf borderId="40" fillId="0" fontId="18" numFmtId="164" xfId="0" applyAlignment="1" applyBorder="1" applyFont="1" applyNumberFormat="1">
      <alignment horizontal="center" vertical="bottom"/>
    </xf>
    <xf borderId="67" fillId="0" fontId="7" numFmtId="164" xfId="0" applyAlignment="1" applyBorder="1" applyFont="1" applyNumberFormat="1">
      <alignment horizontal="right" vertical="bottom"/>
    </xf>
    <xf borderId="40" fillId="2" fontId="12" numFmtId="164" xfId="0" applyAlignment="1" applyBorder="1" applyFont="1" applyNumberFormat="1">
      <alignment horizontal="right" vertical="bottom"/>
    </xf>
    <xf borderId="52" fillId="2" fontId="19" numFmtId="164" xfId="0" applyAlignment="1" applyBorder="1" applyFont="1" applyNumberFormat="1">
      <alignment horizontal="right" vertical="bottom"/>
    </xf>
    <xf borderId="52" fillId="2" fontId="12" numFmtId="164" xfId="0" applyAlignment="1" applyBorder="1" applyFont="1" applyNumberFormat="1">
      <alignment horizontal="right" vertical="bottom"/>
    </xf>
    <xf borderId="52" fillId="2" fontId="8" numFmtId="164" xfId="0" applyAlignment="1" applyBorder="1" applyFont="1" applyNumberFormat="1">
      <alignment horizontal="right" vertical="bottom"/>
    </xf>
    <xf borderId="15" fillId="0" fontId="13" numFmtId="164" xfId="0" applyAlignment="1" applyBorder="1" applyFont="1" applyNumberFormat="1">
      <alignment readingOrder="0" vertical="bottom"/>
    </xf>
    <xf borderId="14" fillId="0" fontId="6" numFmtId="164" xfId="0" applyAlignment="1" applyBorder="1" applyFont="1" applyNumberFormat="1">
      <alignment horizontal="right" vertical="bottom"/>
    </xf>
    <xf borderId="18" fillId="0" fontId="13" numFmtId="164" xfId="0" applyAlignment="1" applyBorder="1" applyFont="1" applyNumberFormat="1">
      <alignment readingOrder="0" vertical="bottom"/>
    </xf>
    <xf borderId="17" fillId="0" fontId="6" numFmtId="164" xfId="0" applyAlignment="1" applyBorder="1" applyFont="1" applyNumberFormat="1">
      <alignment horizontal="right" vertical="bottom"/>
    </xf>
    <xf borderId="47" fillId="0" fontId="13" numFmtId="164" xfId="0" applyAlignment="1" applyBorder="1" applyFont="1" applyNumberFormat="1">
      <alignment readingOrder="0" vertical="bottom"/>
    </xf>
    <xf borderId="44" fillId="2" fontId="21" numFmtId="164" xfId="0" applyAlignment="1" applyBorder="1" applyFont="1" applyNumberFormat="1">
      <alignment horizontal="right" vertical="bottom"/>
    </xf>
    <xf borderId="49" fillId="2" fontId="21" numFmtId="164" xfId="0" applyAlignment="1" applyBorder="1" applyFont="1" applyNumberFormat="1">
      <alignment horizontal="right" vertical="bottom"/>
    </xf>
    <xf borderId="68" fillId="0" fontId="16" numFmtId="0" xfId="0" applyAlignment="1" applyBorder="1" applyFont="1">
      <alignment readingOrder="0" vertical="bottom"/>
    </xf>
    <xf borderId="63" fillId="0" fontId="11" numFmtId="164" xfId="0" applyAlignment="1" applyBorder="1" applyFont="1" applyNumberFormat="1">
      <alignment readingOrder="0" vertical="bottom"/>
    </xf>
    <xf borderId="31" fillId="0" fontId="11" numFmtId="164" xfId="0" applyAlignment="1" applyBorder="1" applyFont="1" applyNumberFormat="1">
      <alignment horizontal="center" vertical="bottom"/>
    </xf>
    <xf borderId="20" fillId="0" fontId="10" numFmtId="164" xfId="0" applyAlignment="1" applyBorder="1" applyFont="1" applyNumberFormat="1">
      <alignment readingOrder="0" vertical="bottom"/>
    </xf>
    <xf borderId="69" fillId="0" fontId="11" numFmtId="164" xfId="0" applyAlignment="1" applyBorder="1" applyFont="1" applyNumberFormat="1">
      <alignment readingOrder="0" vertical="bottom"/>
    </xf>
    <xf borderId="70" fillId="0" fontId="8" numFmtId="0" xfId="0" applyAlignment="1" applyBorder="1" applyFont="1">
      <alignment vertical="bottom"/>
    </xf>
    <xf borderId="11" fillId="2" fontId="12" numFmtId="164" xfId="0" applyAlignment="1" applyBorder="1" applyFont="1" applyNumberFormat="1">
      <alignment horizontal="right" vertical="bottom"/>
    </xf>
    <xf borderId="0" fillId="0" fontId="10" numFmtId="0" xfId="0" applyAlignment="1" applyFont="1">
      <alignment vertical="bottom"/>
    </xf>
    <xf borderId="71" fillId="0" fontId="22" numFmtId="0" xfId="0" applyAlignment="1" applyBorder="1" applyFont="1">
      <alignment vertical="bottom"/>
    </xf>
    <xf borderId="72" fillId="2" fontId="12" numFmtId="164" xfId="0" applyAlignment="1" applyBorder="1" applyFont="1" applyNumberFormat="1">
      <alignment horizontal="center" vertical="bottom"/>
    </xf>
    <xf borderId="72" fillId="2" fontId="8" numFmtId="164" xfId="0" applyAlignment="1" applyBorder="1" applyFont="1" applyNumberFormat="1">
      <alignment horizontal="center" vertical="bottom"/>
    </xf>
    <xf borderId="1" fillId="0" fontId="22" numFmtId="0" xfId="0" applyAlignment="1" applyBorder="1" applyFont="1">
      <alignment vertical="bottom"/>
    </xf>
    <xf borderId="73" fillId="0" fontId="6" numFmtId="0" xfId="0" applyAlignment="1" applyBorder="1" applyFont="1">
      <alignment vertical="bottom"/>
    </xf>
    <xf borderId="73" fillId="0" fontId="10" numFmtId="164" xfId="0" applyAlignment="1" applyBorder="1" applyFont="1" applyNumberFormat="1">
      <alignment readingOrder="0" vertical="bottom"/>
    </xf>
    <xf borderId="73" fillId="0" fontId="20" numFmtId="164" xfId="0" applyAlignment="1" applyBorder="1" applyFont="1" applyNumberFormat="1">
      <alignment readingOrder="0" vertical="bottom"/>
    </xf>
    <xf borderId="31" fillId="0" fontId="10" numFmtId="164" xfId="0" applyAlignment="1" applyBorder="1" applyFont="1" applyNumberFormat="1">
      <alignment vertical="bottom"/>
    </xf>
    <xf borderId="15" fillId="0" fontId="7" numFmtId="164" xfId="0" applyAlignment="1" applyBorder="1" applyFont="1" applyNumberFormat="1">
      <alignment horizontal="right" vertical="bottom"/>
    </xf>
    <xf borderId="18" fillId="0" fontId="11" numFmtId="164" xfId="0" applyAlignment="1" applyBorder="1" applyFont="1" applyNumberFormat="1">
      <alignment horizontal="right" readingOrder="0" vertical="bottom"/>
    </xf>
    <xf borderId="31" fillId="0" fontId="10" numFmtId="164" xfId="0" applyAlignment="1" applyBorder="1" applyFont="1" applyNumberFormat="1">
      <alignment readingOrder="0" vertical="bottom"/>
    </xf>
    <xf borderId="18" fillId="0" fontId="7" numFmtId="0" xfId="0" applyAlignment="1" applyBorder="1" applyFont="1">
      <alignment readingOrder="0" vertical="bottom"/>
    </xf>
    <xf borderId="18" fillId="0" fontId="7" numFmtId="164" xfId="0" applyAlignment="1" applyBorder="1" applyFont="1" applyNumberFormat="1">
      <alignment horizontal="right" vertical="bottom"/>
    </xf>
    <xf borderId="18" fillId="0" fontId="20" numFmtId="164" xfId="0" applyAlignment="1" applyBorder="1" applyFont="1" applyNumberFormat="1">
      <alignment horizontal="right" readingOrder="0" vertical="bottom"/>
    </xf>
    <xf borderId="31" fillId="0" fontId="13" numFmtId="164" xfId="0" applyAlignment="1" applyBorder="1" applyFont="1" applyNumberFormat="1">
      <alignment vertical="bottom"/>
    </xf>
    <xf borderId="20" fillId="0" fontId="7" numFmtId="164" xfId="0" applyAlignment="1" applyBorder="1" applyFont="1" applyNumberFormat="1">
      <alignment horizontal="right" vertical="bottom"/>
    </xf>
    <xf borderId="4" fillId="0" fontId="23" numFmtId="0" xfId="0" applyAlignment="1" applyBorder="1" applyFont="1">
      <alignment vertical="bottom"/>
    </xf>
    <xf borderId="44" fillId="2" fontId="8" numFmtId="164" xfId="0" applyAlignment="1" applyBorder="1" applyFont="1" applyNumberFormat="1">
      <alignment horizontal="right" vertical="bottom"/>
    </xf>
    <xf borderId="30" fillId="0" fontId="7" numFmtId="0" xfId="0" applyAlignment="1" applyBorder="1" applyFont="1">
      <alignment horizontal="right" vertical="bottom"/>
    </xf>
    <xf borderId="13" fillId="0" fontId="6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horizontal="right" vertical="bottom"/>
    </xf>
    <xf borderId="18" fillId="0" fontId="24" numFmtId="164" xfId="0" applyAlignment="1" applyBorder="1" applyFont="1" applyNumberFormat="1">
      <alignment horizontal="right" vertical="bottom"/>
    </xf>
    <xf borderId="32" fillId="0" fontId="6" numFmtId="0" xfId="0" applyAlignment="1" applyBorder="1" applyFont="1">
      <alignment horizontal="right" vertical="bottom"/>
    </xf>
    <xf borderId="18" fillId="0" fontId="6" numFmtId="164" xfId="0" applyAlignment="1" applyBorder="1" applyFont="1" applyNumberFormat="1">
      <alignment horizontal="right" vertical="bottom"/>
    </xf>
    <xf borderId="18" fillId="0" fontId="21" numFmtId="164" xfId="0" applyAlignment="1" applyBorder="1" applyFont="1" applyNumberFormat="1">
      <alignment horizontal="right" vertical="bottom"/>
    </xf>
    <xf borderId="32" fillId="0" fontId="7" numFmtId="0" xfId="0" applyAlignment="1" applyBorder="1" applyFont="1">
      <alignment horizontal="right" readingOrder="0" vertical="bottom"/>
    </xf>
    <xf borderId="18" fillId="0" fontId="7" numFmtId="164" xfId="0" applyAlignment="1" applyBorder="1" applyFont="1" applyNumberFormat="1">
      <alignment vertical="bottom"/>
    </xf>
    <xf borderId="18" fillId="3" fontId="7" numFmtId="164" xfId="0" applyAlignment="1" applyBorder="1" applyFont="1" applyNumberFormat="1">
      <alignment horizontal="right" readingOrder="0" vertical="bottom"/>
    </xf>
    <xf borderId="34" fillId="0" fontId="7" numFmtId="0" xfId="0" applyAlignment="1" applyBorder="1" applyFont="1">
      <alignment horizontal="right" readingOrder="0" vertical="bottom"/>
    </xf>
    <xf borderId="47" fillId="0" fontId="3" numFmtId="164" xfId="0" applyAlignment="1" applyBorder="1" applyFont="1" applyNumberFormat="1">
      <alignment vertical="bottom"/>
    </xf>
    <xf borderId="47" fillId="0" fontId="7" numFmtId="0" xfId="0" applyAlignment="1" applyBorder="1" applyFont="1">
      <alignment vertical="bottom"/>
    </xf>
    <xf borderId="47" fillId="0" fontId="6" numFmtId="164" xfId="0" applyAlignment="1" applyBorder="1" applyFont="1" applyNumberFormat="1">
      <alignment horizontal="right" vertical="bottom"/>
    </xf>
    <xf borderId="10" fillId="0" fontId="7" numFmtId="0" xfId="0" applyAlignment="1" applyBorder="1" applyFont="1">
      <alignment horizontal="right" readingOrder="0" vertical="bottom"/>
    </xf>
    <xf borderId="10" fillId="4" fontId="16" numFmtId="164" xfId="0" applyAlignment="1" applyBorder="1" applyFill="1" applyFont="1" applyNumberFormat="1">
      <alignment horizontal="right" readingOrder="0" vertical="bottom"/>
    </xf>
    <xf borderId="11" fillId="4" fontId="16" numFmtId="164" xfId="0" applyAlignment="1" applyBorder="1" applyFont="1" applyNumberFormat="1">
      <alignment horizontal="right" vertical="bottom"/>
    </xf>
    <xf borderId="10" fillId="0" fontId="3" numFmtId="0" xfId="0" applyAlignment="1" applyBorder="1" applyFont="1">
      <alignment vertical="bottom"/>
    </xf>
    <xf borderId="10" fillId="0" fontId="7" numFmtId="0" xfId="0" applyAlignment="1" applyBorder="1" applyFont="1">
      <alignment horizontal="right" vertical="bottom"/>
    </xf>
    <xf borderId="10" fillId="0" fontId="7" numFmtId="0" xfId="0" applyAlignment="1" applyBorder="1" applyFont="1">
      <alignment horizontal="center" vertical="bottom"/>
    </xf>
    <xf borderId="11" fillId="0" fontId="7" numFmtId="0" xfId="0" applyAlignment="1" applyBorder="1" applyFont="1">
      <alignment readingOrder="0" shrinkToFit="0" vertical="bottom" wrapText="1"/>
    </xf>
    <xf borderId="0" fillId="3" fontId="3" numFmtId="164" xfId="0" applyAlignment="1" applyFont="1" applyNumberFormat="1">
      <alignment vertical="bottom"/>
    </xf>
    <xf borderId="73" fillId="3" fontId="3" numFmtId="164" xfId="0" applyAlignment="1" applyBorder="1" applyFont="1" applyNumberFormat="1">
      <alignment vertical="bottom"/>
    </xf>
    <xf borderId="0" fillId="0" fontId="3" numFmtId="166" xfId="0" applyAlignment="1" applyFont="1" applyNumberFormat="1">
      <alignment readingOrder="0" vertical="bottom"/>
    </xf>
    <xf borderId="70" fillId="5" fontId="7" numFmtId="0" xfId="0" applyAlignment="1" applyBorder="1" applyFill="1" applyFont="1">
      <alignment shrinkToFit="0" vertical="bottom" wrapText="1"/>
    </xf>
    <xf borderId="70" fillId="5" fontId="3" numFmtId="164" xfId="0" applyAlignment="1" applyBorder="1" applyFont="1" applyNumberFormat="1">
      <alignment vertical="bottom"/>
    </xf>
    <xf borderId="10" fillId="5" fontId="16" numFmtId="164" xfId="0" applyAlignment="1" applyBorder="1" applyFont="1" applyNumberFormat="1">
      <alignment horizontal="right" readingOrder="0" vertical="bottom"/>
    </xf>
    <xf borderId="10" fillId="5" fontId="16" numFmtId="164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40" fillId="0" fontId="7" numFmtId="167" xfId="0" applyAlignment="1" applyBorder="1" applyFont="1" applyNumberFormat="1">
      <alignment horizontal="right" readingOrder="0" vertical="bottom"/>
    </xf>
    <xf borderId="40" fillId="0" fontId="7" numFmtId="0" xfId="0" applyAlignment="1" applyBorder="1" applyFont="1">
      <alignment horizontal="right" readingOrder="0" vertical="bottom"/>
    </xf>
    <xf borderId="40" fillId="0" fontId="3" numFmtId="0" xfId="0" applyAlignment="1" applyBorder="1" applyFont="1">
      <alignment horizontal="center" vertical="bottom"/>
    </xf>
    <xf borderId="30" fillId="6" fontId="16" numFmtId="0" xfId="0" applyAlignment="1" applyBorder="1" applyFill="1" applyFont="1">
      <alignment horizontal="center" readingOrder="0" vertical="bottom"/>
    </xf>
    <xf borderId="74" fillId="0" fontId="2" numFmtId="0" xfId="0" applyBorder="1" applyFont="1"/>
    <xf borderId="75" fillId="0" fontId="2" numFmtId="0" xfId="0" applyBorder="1" applyFont="1"/>
    <xf borderId="0" fillId="3" fontId="16" numFmtId="0" xfId="0" applyAlignment="1" applyFont="1">
      <alignment horizontal="center" readingOrder="0" vertical="bottom"/>
    </xf>
    <xf borderId="65" fillId="6" fontId="17" numFmtId="0" xfId="0" applyAlignment="1" applyBorder="1" applyFont="1">
      <alignment horizontal="center" readingOrder="0"/>
    </xf>
    <xf borderId="76" fillId="6" fontId="16" numFmtId="0" xfId="0" applyAlignment="1" applyBorder="1" applyFont="1">
      <alignment horizontal="center" readingOrder="0" vertical="bottom"/>
    </xf>
    <xf borderId="77" fillId="6" fontId="16" numFmtId="164" xfId="0" applyAlignment="1" applyBorder="1" applyFont="1" applyNumberFormat="1">
      <alignment horizontal="center" readingOrder="0" vertical="bottom"/>
    </xf>
    <xf borderId="0" fillId="3" fontId="25" numFmtId="0" xfId="0" applyFont="1"/>
    <xf borderId="0" fillId="7" fontId="26" numFmtId="0" xfId="0" applyAlignment="1" applyFill="1" applyFont="1">
      <alignment readingOrder="0" shrinkToFit="0" vertical="bottom" wrapText="1"/>
    </xf>
    <xf borderId="78" fillId="0" fontId="7" numFmtId="0" xfId="0" applyAlignment="1" applyBorder="1" applyFont="1">
      <alignment vertical="bottom"/>
    </xf>
    <xf borderId="78" fillId="0" fontId="7" numFmtId="0" xfId="0" applyAlignment="1" applyBorder="1" applyFont="1">
      <alignment shrinkToFit="0" vertical="bottom" wrapText="1"/>
    </xf>
    <xf borderId="79" fillId="3" fontId="27" numFmtId="164" xfId="0" applyAlignment="1" applyBorder="1" applyFont="1" applyNumberFormat="1">
      <alignment horizontal="center" readingOrder="0" shrinkToFit="0" wrapText="1"/>
    </xf>
    <xf borderId="0" fillId="3" fontId="7" numFmtId="164" xfId="0" applyAlignment="1" applyFont="1" applyNumberFormat="1">
      <alignment horizontal="center" readingOrder="0" vertical="bottom"/>
    </xf>
    <xf borderId="78" fillId="0" fontId="7" numFmtId="0" xfId="0" applyAlignment="1" applyBorder="1" applyFont="1">
      <alignment vertical="bottom"/>
    </xf>
    <xf borderId="78" fillId="0" fontId="7" numFmtId="164" xfId="0" applyAlignment="1" applyBorder="1" applyFont="1" applyNumberFormat="1">
      <alignment horizontal="left" shrinkToFit="0" vertical="bottom" wrapText="1"/>
    </xf>
    <xf borderId="60" fillId="3" fontId="27" numFmtId="164" xfId="0" applyAlignment="1" applyBorder="1" applyFont="1" applyNumberFormat="1">
      <alignment horizontal="center" readingOrder="0" shrinkToFit="0" wrapText="1"/>
    </xf>
    <xf borderId="58" fillId="0" fontId="7" numFmtId="0" xfId="0" applyAlignment="1" applyBorder="1" applyFont="1">
      <alignment shrinkToFit="0" vertical="bottom" wrapText="1"/>
    </xf>
    <xf borderId="78" fillId="3" fontId="7" numFmtId="164" xfId="0" applyAlignment="1" applyBorder="1" applyFont="1" applyNumberFormat="1">
      <alignment shrinkToFit="0" wrapText="1"/>
    </xf>
    <xf borderId="60" fillId="3" fontId="27" numFmtId="164" xfId="0" applyAlignment="1" applyBorder="1" applyFont="1" applyNumberFormat="1">
      <alignment horizontal="center" shrinkToFit="0" wrapText="1"/>
    </xf>
    <xf borderId="58" fillId="0" fontId="7" numFmtId="0" xfId="0" applyAlignment="1" applyBorder="1" applyFont="1">
      <alignment vertical="bottom"/>
    </xf>
    <xf borderId="78" fillId="0" fontId="7" numFmtId="164" xfId="0" applyAlignment="1" applyBorder="1" applyFont="1" applyNumberFormat="1">
      <alignment shrinkToFit="0" vertical="bottom" wrapText="1"/>
    </xf>
    <xf borderId="60" fillId="0" fontId="7" numFmtId="164" xfId="0" applyAlignment="1" applyBorder="1" applyFont="1" applyNumberFormat="1">
      <alignment horizontal="center" vertical="bottom"/>
    </xf>
    <xf borderId="80" fillId="0" fontId="28" numFmtId="0" xfId="0" applyAlignment="1" applyBorder="1" applyFont="1">
      <alignment readingOrder="0"/>
    </xf>
    <xf borderId="81" fillId="0" fontId="25" numFmtId="0" xfId="0" applyBorder="1" applyFont="1"/>
    <xf borderId="38" fillId="0" fontId="29" numFmtId="164" xfId="0" applyBorder="1" applyFont="1" applyNumberFormat="1"/>
    <xf borderId="78" fillId="8" fontId="30" numFmtId="0" xfId="0" applyAlignment="1" applyBorder="1" applyFill="1" applyFont="1">
      <alignment readingOrder="0"/>
    </xf>
    <xf borderId="78" fillId="0" fontId="30" numFmtId="0" xfId="0" applyAlignment="1" applyBorder="1" applyFont="1">
      <alignment readingOrder="0" shrinkToFit="0" wrapText="1"/>
    </xf>
    <xf borderId="78" fillId="0" fontId="31" numFmtId="0" xfId="0" applyAlignment="1" applyBorder="1" applyFont="1">
      <alignment horizontal="left" readingOrder="0" shrinkToFit="0" wrapText="0"/>
    </xf>
    <xf borderId="78" fillId="3" fontId="32" numFmtId="0" xfId="0" applyAlignment="1" applyBorder="1" applyFont="1">
      <alignment horizontal="right"/>
    </xf>
    <xf borderId="78" fillId="3" fontId="32" numFmtId="166" xfId="0" applyAlignment="1" applyBorder="1" applyFont="1" applyNumberFormat="1">
      <alignment horizontal="right" readingOrder="0"/>
    </xf>
    <xf borderId="78" fillId="0" fontId="33" numFmtId="0" xfId="0" applyAlignment="1" applyBorder="1" applyFont="1">
      <alignment horizontal="left" readingOrder="0" vertical="bottom"/>
    </xf>
    <xf borderId="78" fillId="0" fontId="34" numFmtId="0" xfId="0" applyAlignment="1" applyBorder="1" applyFont="1">
      <alignment horizontal="left" readingOrder="0" shrinkToFit="0" vertical="bottom" wrapText="0"/>
    </xf>
    <xf borderId="78" fillId="0" fontId="35" numFmtId="0" xfId="0" applyAlignment="1" applyBorder="1" applyFont="1">
      <alignment horizontal="right" readingOrder="0" vertical="bottom"/>
    </xf>
    <xf borderId="78" fillId="0" fontId="32" numFmtId="0" xfId="0" applyAlignment="1" applyBorder="1" applyFont="1">
      <alignment horizontal="right" readingOrder="0" vertical="bottom"/>
    </xf>
    <xf borderId="78" fillId="3" fontId="36" numFmtId="168" xfId="0" applyAlignment="1" applyBorder="1" applyFont="1" applyNumberFormat="1">
      <alignment readingOrder="0"/>
    </xf>
    <xf borderId="78" fillId="0" fontId="37" numFmtId="0" xfId="0" applyAlignment="1" applyBorder="1" applyFont="1">
      <alignment readingOrder="0" shrinkToFit="0" wrapText="1"/>
    </xf>
    <xf borderId="78" fillId="3" fontId="36" numFmtId="0" xfId="0" applyBorder="1" applyFont="1"/>
    <xf borderId="78" fillId="3" fontId="36" numFmtId="0" xfId="0" applyAlignment="1" applyBorder="1" applyFont="1">
      <alignment horizontal="right"/>
    </xf>
    <xf borderId="78" fillId="3" fontId="36" numFmtId="166" xfId="0" applyAlignment="1" applyBorder="1" applyFont="1" applyNumberFormat="1">
      <alignment horizontal="right" readingOrder="0"/>
    </xf>
    <xf borderId="78" fillId="9" fontId="32" numFmtId="168" xfId="0" applyAlignment="1" applyBorder="1" applyFill="1" applyFont="1" applyNumberFormat="1">
      <alignment readingOrder="0"/>
    </xf>
    <xf borderId="78" fillId="0" fontId="38" numFmtId="0" xfId="0" applyAlignment="1" applyBorder="1" applyFont="1">
      <alignment readingOrder="0" shrinkToFit="0" wrapText="1"/>
    </xf>
    <xf borderId="78" fillId="9" fontId="32" numFmtId="166" xfId="0" applyAlignment="1" applyBorder="1" applyFont="1" applyNumberFormat="1">
      <alignment horizontal="right" readingOrder="0"/>
    </xf>
    <xf borderId="78" fillId="9" fontId="32" numFmtId="166" xfId="0" applyAlignment="1" applyBorder="1" applyFont="1" applyNumberFormat="1">
      <alignment horizontal="right"/>
    </xf>
    <xf borderId="78" fillId="3" fontId="36" numFmtId="0" xfId="0" applyBorder="1" applyFont="1"/>
    <xf borderId="78" fillId="3" fontId="36" numFmtId="166" xfId="0" applyAlignment="1" applyBorder="1" applyFont="1" applyNumberFormat="1">
      <alignment horizontal="right"/>
    </xf>
    <xf borderId="78" fillId="3" fontId="32" numFmtId="168" xfId="0" applyAlignment="1" applyBorder="1" applyFont="1" applyNumberFormat="1">
      <alignment readingOrder="0"/>
    </xf>
    <xf borderId="78" fillId="3" fontId="32" numFmtId="166" xfId="0" applyAlignment="1" applyBorder="1" applyFont="1" applyNumberFormat="1">
      <alignment horizontal="right"/>
    </xf>
    <xf borderId="0" fillId="0" fontId="25" numFmtId="0" xfId="0" applyAlignment="1" applyFont="1">
      <alignment readingOrder="0"/>
    </xf>
    <xf borderId="78" fillId="3" fontId="32" numFmtId="166" xfId="0" applyAlignment="1" applyBorder="1" applyFont="1" applyNumberFormat="1">
      <alignment horizontal="right" readingOrder="0"/>
    </xf>
    <xf borderId="78" fillId="3" fontId="32" numFmtId="166" xfId="0" applyAlignment="1" applyBorder="1" applyFont="1" applyNumberFormat="1">
      <alignment horizontal="right"/>
    </xf>
    <xf borderId="78" fillId="3" fontId="32" numFmtId="168" xfId="0" applyBorder="1" applyFont="1" applyNumberFormat="1"/>
    <xf borderId="0" fillId="3" fontId="36" numFmtId="168" xfId="0" applyAlignment="1" applyFont="1" applyNumberFormat="1">
      <alignment readingOrder="0"/>
    </xf>
    <xf borderId="0" fillId="0" fontId="39" numFmtId="0" xfId="0" applyAlignment="1" applyFont="1">
      <alignment readingOrder="0" shrinkToFit="0" wrapText="1"/>
    </xf>
    <xf borderId="0" fillId="3" fontId="36" numFmtId="0" xfId="0" applyFont="1"/>
    <xf borderId="0" fillId="3" fontId="36" numFmtId="0" xfId="0" applyAlignment="1" applyFont="1">
      <alignment horizontal="right"/>
    </xf>
    <xf borderId="0" fillId="3" fontId="36" numFmtId="166" xfId="0" applyAlignment="1" applyFont="1" applyNumberFormat="1">
      <alignment horizontal="right" readingOrder="0"/>
    </xf>
    <xf borderId="82" fillId="3" fontId="32" numFmtId="168" xfId="0" applyAlignment="1" applyBorder="1" applyFont="1" applyNumberFormat="1">
      <alignment readingOrder="0"/>
    </xf>
    <xf borderId="0" fillId="0" fontId="30" numFmtId="0" xfId="0" applyAlignment="1" applyFont="1">
      <alignment readingOrder="0" shrinkToFit="0" wrapText="1"/>
    </xf>
    <xf borderId="0" fillId="0" fontId="31" numFmtId="0" xfId="0" applyAlignment="1" applyFont="1">
      <alignment horizontal="left" readingOrder="0" shrinkToFit="0" wrapText="0"/>
    </xf>
    <xf borderId="0" fillId="3" fontId="32" numFmtId="166" xfId="0" applyAlignment="1" applyFont="1" applyNumberFormat="1">
      <alignment horizontal="right" readingOrder="0"/>
    </xf>
    <xf borderId="82" fillId="3" fontId="32" numFmtId="0" xfId="0" applyAlignment="1" applyBorder="1" applyFont="1">
      <alignment horizontal="right"/>
    </xf>
    <xf borderId="82" fillId="3" fontId="32" numFmtId="166" xfId="0" applyAlignment="1" applyBorder="1" applyFont="1" applyNumberFormat="1">
      <alignment horizontal="right" readingOrder="0"/>
    </xf>
    <xf borderId="82" fillId="3" fontId="32" numFmtId="166" xfId="0" applyAlignment="1" applyBorder="1" applyFont="1" applyNumberFormat="1">
      <alignment horizontal="right"/>
    </xf>
    <xf borderId="82" fillId="9" fontId="32" numFmtId="168" xfId="0" applyAlignment="1" applyBorder="1" applyFont="1" applyNumberFormat="1">
      <alignment readingOrder="0"/>
    </xf>
    <xf borderId="82" fillId="9" fontId="32" numFmtId="0" xfId="0" applyAlignment="1" applyBorder="1" applyFont="1">
      <alignment horizontal="right"/>
    </xf>
    <xf borderId="0" fillId="9" fontId="32" numFmtId="166" xfId="0" applyAlignment="1" applyFont="1" applyNumberFormat="1">
      <alignment horizontal="right" readingOrder="0"/>
    </xf>
    <xf borderId="82" fillId="9" fontId="32" numFmtId="166" xfId="0" applyAlignment="1" applyBorder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John M." id="{42ec2719-f91b-4228-86f3-9eb52eb0cc5c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47" dT="2026-05-04T22:12:20.00" personId="{42ec2719-f91b-4228-86f3-9eb52eb0cc5c}" id="{944facb2-2f8d-4ee8-8b25-c95a25018147}" done="0">
    <x18tc:text xml:space="preserve">There was no corresponding revenue accounted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cnbmcmd.banking.apiture.com/fxweb/app/" TargetMode="External"/><Relationship Id="rId11" Type="http://schemas.openxmlformats.org/officeDocument/2006/relationships/hyperlink" Target="https://cnbmcmd.banking.apiture.com/fxweb/app/" TargetMode="External"/><Relationship Id="rId22" Type="http://schemas.openxmlformats.org/officeDocument/2006/relationships/drawing" Target="../drawings/drawing2.xml"/><Relationship Id="rId10" Type="http://schemas.openxmlformats.org/officeDocument/2006/relationships/hyperlink" Target="https://cnbmcmd.banking.apiture.com/fxweb/app/" TargetMode="External"/><Relationship Id="rId21" Type="http://schemas.openxmlformats.org/officeDocument/2006/relationships/hyperlink" Target="https://cnbmcmd.banking.apiture.com/fxweb/app/" TargetMode="External"/><Relationship Id="rId13" Type="http://schemas.openxmlformats.org/officeDocument/2006/relationships/hyperlink" Target="https://cnbmcmd.banking.apiture.com/fxweb/app/" TargetMode="External"/><Relationship Id="rId12" Type="http://schemas.openxmlformats.org/officeDocument/2006/relationships/hyperlink" Target="https://cnbmcmd.banking.apiture.com/fxweb/app/" TargetMode="External"/><Relationship Id="rId1" Type="http://schemas.openxmlformats.org/officeDocument/2006/relationships/hyperlink" Target="https://cnbmcmd.banking.apiture.com/fxweb/app/" TargetMode="External"/><Relationship Id="rId2" Type="http://schemas.openxmlformats.org/officeDocument/2006/relationships/hyperlink" Target="https://cnbmcmd.banking.apiture.com/fxweb/app/" TargetMode="External"/><Relationship Id="rId3" Type="http://schemas.openxmlformats.org/officeDocument/2006/relationships/hyperlink" Target="https://cnbmcmd.banking.apiture.com/fxweb/app/" TargetMode="External"/><Relationship Id="rId4" Type="http://schemas.openxmlformats.org/officeDocument/2006/relationships/hyperlink" Target="https://cnbmcmd.banking.apiture.com/fxweb/app/" TargetMode="External"/><Relationship Id="rId9" Type="http://schemas.openxmlformats.org/officeDocument/2006/relationships/hyperlink" Target="https://cnbmcmd.banking.apiture.com/fxweb/app/" TargetMode="External"/><Relationship Id="rId15" Type="http://schemas.openxmlformats.org/officeDocument/2006/relationships/hyperlink" Target="https://cnbmcmd.banking.apiture.com/fxweb/app/" TargetMode="External"/><Relationship Id="rId14" Type="http://schemas.openxmlformats.org/officeDocument/2006/relationships/hyperlink" Target="https://cnbmcmd.banking.apiture.com/fxweb/app/" TargetMode="External"/><Relationship Id="rId17" Type="http://schemas.openxmlformats.org/officeDocument/2006/relationships/hyperlink" Target="https://cnbmcmd.banking.apiture.com/fxweb/app/" TargetMode="External"/><Relationship Id="rId16" Type="http://schemas.openxmlformats.org/officeDocument/2006/relationships/hyperlink" Target="https://cnbmcmd.banking.apiture.com/fxweb/app/" TargetMode="External"/><Relationship Id="rId5" Type="http://schemas.openxmlformats.org/officeDocument/2006/relationships/hyperlink" Target="https://cnbmcmd.banking.apiture.com/fxweb/app/" TargetMode="External"/><Relationship Id="rId19" Type="http://schemas.openxmlformats.org/officeDocument/2006/relationships/hyperlink" Target="https://cnbmcmd.banking.apiture.com/fxweb/app/" TargetMode="External"/><Relationship Id="rId6" Type="http://schemas.openxmlformats.org/officeDocument/2006/relationships/hyperlink" Target="https://cnbmcmd.banking.apiture.com/fxweb/app/" TargetMode="External"/><Relationship Id="rId18" Type="http://schemas.openxmlformats.org/officeDocument/2006/relationships/hyperlink" Target="https://cnbmcmd.banking.apiture.com/fxweb/app/" TargetMode="External"/><Relationship Id="rId7" Type="http://schemas.openxmlformats.org/officeDocument/2006/relationships/hyperlink" Target="https://cnbmcmd.banking.apiture.com/fxweb/app/" TargetMode="External"/><Relationship Id="rId8" Type="http://schemas.openxmlformats.org/officeDocument/2006/relationships/hyperlink" Target="https://cnbmcmd.banking.apiture.com/fxweb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0.13"/>
    <col customWidth="1" min="2" max="2" width="20.38"/>
    <col customWidth="1" min="3" max="3" width="24.63"/>
    <col customWidth="1" min="4" max="4" width="22.13"/>
    <col customWidth="1" min="5" max="5" width="20.25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8" t="s">
        <v>2</v>
      </c>
      <c r="B3" s="9"/>
      <c r="C3" s="9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A4" s="11"/>
      <c r="B4" s="12" t="s">
        <v>3</v>
      </c>
      <c r="C4" s="13" t="s">
        <v>4</v>
      </c>
      <c r="D4" s="14" t="s">
        <v>5</v>
      </c>
      <c r="E4" s="15" t="s">
        <v>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6" t="s">
        <v>7</v>
      </c>
      <c r="B5" s="17">
        <v>9168.33</v>
      </c>
      <c r="C5" s="18">
        <v>240.0</v>
      </c>
      <c r="D5" s="19">
        <f t="shared" ref="D5:D8" si="1">B5+C5</f>
        <v>9408.33</v>
      </c>
      <c r="E5" s="20">
        <v>13000.0</v>
      </c>
      <c r="F5" s="2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22" t="s">
        <v>8</v>
      </c>
      <c r="B6" s="23">
        <v>1543.51</v>
      </c>
      <c r="C6" s="24">
        <v>110.64</v>
      </c>
      <c r="D6" s="20">
        <f t="shared" si="1"/>
        <v>1654.15</v>
      </c>
      <c r="E6" s="20">
        <v>2850.0</v>
      </c>
      <c r="F6" s="2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22" t="s">
        <v>9</v>
      </c>
      <c r="B7" s="23">
        <v>2458.0</v>
      </c>
      <c r="C7" s="25">
        <v>46.0</v>
      </c>
      <c r="D7" s="20">
        <f t="shared" si="1"/>
        <v>2504</v>
      </c>
      <c r="E7" s="26">
        <v>1450.0</v>
      </c>
      <c r="F7" s="2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27" t="s">
        <v>10</v>
      </c>
      <c r="B8" s="28">
        <v>550.0</v>
      </c>
      <c r="C8" s="29">
        <v>0.0</v>
      </c>
      <c r="D8" s="20">
        <f t="shared" si="1"/>
        <v>550</v>
      </c>
      <c r="E8" s="30">
        <v>300.0</v>
      </c>
      <c r="F8" s="21"/>
      <c r="H8" s="4"/>
      <c r="I8" s="3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22" t="s">
        <v>11</v>
      </c>
      <c r="B9" s="32">
        <v>0.0</v>
      </c>
      <c r="C9" s="33">
        <v>0.0</v>
      </c>
      <c r="D9" s="34">
        <f>C9</f>
        <v>0</v>
      </c>
      <c r="E9" s="26">
        <v>25.0</v>
      </c>
      <c r="F9" s="35"/>
      <c r="G9" s="4"/>
      <c r="H9" s="4"/>
      <c r="I9" s="3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36"/>
      <c r="B10" s="37"/>
      <c r="C10" s="38"/>
      <c r="D10" s="39"/>
      <c r="E10" s="3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40" t="s">
        <v>12</v>
      </c>
      <c r="B11" s="41">
        <f t="shared" ref="B11:E11" si="2">SUM(B5:B10)</f>
        <v>13719.84</v>
      </c>
      <c r="C11" s="42">
        <f t="shared" si="2"/>
        <v>396.64</v>
      </c>
      <c r="D11" s="43">
        <f t="shared" si="2"/>
        <v>14116.48</v>
      </c>
      <c r="E11" s="41">
        <f t="shared" si="2"/>
        <v>17625</v>
      </c>
      <c r="F11" s="2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44" t="s">
        <v>13</v>
      </c>
      <c r="B13" s="45"/>
      <c r="C13" s="45"/>
      <c r="D13" s="45"/>
      <c r="E13" s="4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47" t="s">
        <v>14</v>
      </c>
      <c r="B14" s="4"/>
      <c r="C14" s="48"/>
      <c r="D14" s="49"/>
      <c r="E14" s="4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50" t="s">
        <v>15</v>
      </c>
      <c r="B15" s="12" t="s">
        <v>3</v>
      </c>
      <c r="C15" s="13" t="s">
        <v>4</v>
      </c>
      <c r="D15" s="14" t="s">
        <v>5</v>
      </c>
      <c r="E15" s="15" t="s">
        <v>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51" t="s">
        <v>16</v>
      </c>
      <c r="B16" s="52">
        <v>0.0</v>
      </c>
      <c r="C16" s="53">
        <v>0.0</v>
      </c>
      <c r="D16" s="20">
        <f t="shared" ref="D16:D19" si="3">B16+C16</f>
        <v>0</v>
      </c>
      <c r="E16" s="54">
        <v>40.0</v>
      </c>
      <c r="F16" s="3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55" t="s">
        <v>17</v>
      </c>
      <c r="B17" s="56">
        <v>-1127.15</v>
      </c>
      <c r="C17" s="57">
        <v>0.0</v>
      </c>
      <c r="D17" s="58">
        <f t="shared" si="3"/>
        <v>-1127.15</v>
      </c>
      <c r="E17" s="59">
        <v>300.0</v>
      </c>
      <c r="F17" s="6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61" t="s">
        <v>18</v>
      </c>
      <c r="B18" s="62">
        <v>0.0</v>
      </c>
      <c r="C18" s="63">
        <v>0.0</v>
      </c>
      <c r="D18" s="58">
        <f t="shared" si="3"/>
        <v>0</v>
      </c>
      <c r="E18" s="59">
        <v>50.0</v>
      </c>
      <c r="F18" s="3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64" t="s">
        <v>19</v>
      </c>
      <c r="B19" s="65">
        <v>0.0</v>
      </c>
      <c r="C19" s="66">
        <v>0.0</v>
      </c>
      <c r="D19" s="58">
        <f t="shared" si="3"/>
        <v>0</v>
      </c>
      <c r="E19" s="67">
        <v>100.0</v>
      </c>
      <c r="F19" s="3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68" t="s">
        <v>20</v>
      </c>
      <c r="B20" s="69">
        <f t="shared" ref="B20:E20" si="4">SUM(B16:B19)</f>
        <v>-1127.15</v>
      </c>
      <c r="C20" s="69">
        <f t="shared" si="4"/>
        <v>0</v>
      </c>
      <c r="D20" s="70">
        <f t="shared" si="4"/>
        <v>-1127.15</v>
      </c>
      <c r="E20" s="42">
        <f t="shared" si="4"/>
        <v>490</v>
      </c>
      <c r="F20" s="2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71"/>
      <c r="B21" s="4"/>
      <c r="C21" s="4"/>
      <c r="D21" s="49"/>
      <c r="E21" s="4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72" t="s">
        <v>21</v>
      </c>
      <c r="B22" s="12" t="s">
        <v>3</v>
      </c>
      <c r="C22" s="13" t="s">
        <v>4</v>
      </c>
      <c r="D22" s="14" t="s">
        <v>5</v>
      </c>
      <c r="E22" s="15" t="s">
        <v>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73" t="s">
        <v>22</v>
      </c>
      <c r="B23" s="74">
        <v>0.0</v>
      </c>
      <c r="C23" s="75">
        <v>0.0</v>
      </c>
      <c r="D23" s="20">
        <f>B23+C23</f>
        <v>0</v>
      </c>
      <c r="E23" s="76">
        <v>50.0</v>
      </c>
      <c r="F23" s="3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77" t="s">
        <v>20</v>
      </c>
      <c r="B24" s="41">
        <f t="shared" ref="B24:E24" si="5">SUM(B23)</f>
        <v>0</v>
      </c>
      <c r="C24" s="41">
        <f t="shared" si="5"/>
        <v>0</v>
      </c>
      <c r="D24" s="78">
        <f t="shared" si="5"/>
        <v>0</v>
      </c>
      <c r="E24" s="42">
        <f t="shared" si="5"/>
        <v>50</v>
      </c>
      <c r="F24" s="2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71"/>
      <c r="B25" s="4"/>
      <c r="C25" s="4"/>
      <c r="D25" s="49"/>
      <c r="E25" s="4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>
      <c r="A26" s="77" t="s">
        <v>23</v>
      </c>
      <c r="B26" s="12" t="s">
        <v>3</v>
      </c>
      <c r="C26" s="13" t="s">
        <v>4</v>
      </c>
      <c r="D26" s="14" t="s">
        <v>5</v>
      </c>
      <c r="E26" s="15" t="s">
        <v>6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79" t="s">
        <v>22</v>
      </c>
      <c r="B27" s="53">
        <v>0.0</v>
      </c>
      <c r="C27" s="53">
        <v>0.0</v>
      </c>
      <c r="D27" s="20">
        <f t="shared" ref="D27:D28" si="6">B27+C27</f>
        <v>0</v>
      </c>
      <c r="E27" s="54">
        <v>200.0</v>
      </c>
      <c r="F27" s="3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80" t="s">
        <v>24</v>
      </c>
      <c r="B28" s="75">
        <v>0.0</v>
      </c>
      <c r="C28" s="81">
        <v>0.0</v>
      </c>
      <c r="D28" s="20">
        <f t="shared" si="6"/>
        <v>0</v>
      </c>
      <c r="E28" s="82">
        <v>50.0</v>
      </c>
      <c r="F28" s="3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77" t="s">
        <v>20</v>
      </c>
      <c r="B29" s="41">
        <f t="shared" ref="B29:E29" si="7">SUM(B27:B28)</f>
        <v>0</v>
      </c>
      <c r="C29" s="41">
        <f t="shared" si="7"/>
        <v>0</v>
      </c>
      <c r="D29" s="78">
        <f t="shared" si="7"/>
        <v>0</v>
      </c>
      <c r="E29" s="42">
        <f t="shared" si="7"/>
        <v>250</v>
      </c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71"/>
      <c r="B30" s="4"/>
      <c r="C30" s="4"/>
      <c r="D30" s="49"/>
      <c r="E30" s="4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>
      <c r="A31" s="77" t="s">
        <v>25</v>
      </c>
      <c r="B31" s="12" t="s">
        <v>3</v>
      </c>
      <c r="C31" s="13" t="s">
        <v>4</v>
      </c>
      <c r="D31" s="14" t="s">
        <v>5</v>
      </c>
      <c r="E31" s="15" t="s">
        <v>6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83" t="s">
        <v>26</v>
      </c>
      <c r="B32" s="63"/>
      <c r="C32" s="63">
        <v>0.0</v>
      </c>
      <c r="D32" s="20">
        <f>B32+C32</f>
        <v>0</v>
      </c>
      <c r="E32" s="84">
        <v>75.0</v>
      </c>
      <c r="F32" s="3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77" t="s">
        <v>20</v>
      </c>
      <c r="B33" s="69">
        <f t="shared" ref="B33:D33" si="8">SUM(B31:B32)</f>
        <v>0</v>
      </c>
      <c r="C33" s="69">
        <f t="shared" si="8"/>
        <v>0</v>
      </c>
      <c r="D33" s="70">
        <f t="shared" si="8"/>
        <v>0</v>
      </c>
      <c r="E33" s="85">
        <f>SUM(E32)</f>
        <v>75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71"/>
      <c r="B34" s="86"/>
      <c r="C34" s="86"/>
      <c r="D34" s="87"/>
      <c r="E34" s="4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>
      <c r="A35" s="88" t="s">
        <v>27</v>
      </c>
      <c r="B35" s="69">
        <f t="shared" ref="B35:E35" si="9">B20+B24+B29+B33</f>
        <v>-1127.15</v>
      </c>
      <c r="C35" s="69">
        <f t="shared" si="9"/>
        <v>0</v>
      </c>
      <c r="D35" s="70">
        <f t="shared" si="9"/>
        <v>-1127.15</v>
      </c>
      <c r="E35" s="42">
        <f t="shared" si="9"/>
        <v>865</v>
      </c>
      <c r="F35" s="2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>
      <c r="A37" s="89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>
      <c r="A38" s="90" t="s">
        <v>29</v>
      </c>
      <c r="B38" s="12" t="s">
        <v>3</v>
      </c>
      <c r="C38" s="13" t="s">
        <v>4</v>
      </c>
      <c r="D38" s="14" t="s">
        <v>5</v>
      </c>
      <c r="E38" s="15" t="s">
        <v>6</v>
      </c>
      <c r="F38" s="9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>
      <c r="A39" s="92" t="s">
        <v>30</v>
      </c>
      <c r="B39" s="63">
        <v>273.93</v>
      </c>
      <c r="C39" s="93">
        <v>0.0</v>
      </c>
      <c r="D39" s="94">
        <f t="shared" ref="D39:D43" si="10">B39+C39</f>
        <v>273.93</v>
      </c>
      <c r="E39" s="24">
        <v>500.0</v>
      </c>
      <c r="F39" s="6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>
      <c r="A40" s="95" t="s">
        <v>31</v>
      </c>
      <c r="B40" s="96">
        <v>0.0</v>
      </c>
      <c r="C40" s="97">
        <v>0.0</v>
      </c>
      <c r="D40" s="58">
        <f t="shared" si="10"/>
        <v>0</v>
      </c>
      <c r="E40" s="59">
        <v>150.0</v>
      </c>
      <c r="F40" s="6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>
      <c r="A41" s="95" t="s">
        <v>32</v>
      </c>
      <c r="B41" s="96">
        <v>0.0</v>
      </c>
      <c r="C41" s="97">
        <v>0.0</v>
      </c>
      <c r="D41" s="58">
        <f t="shared" si="10"/>
        <v>0</v>
      </c>
      <c r="E41" s="59">
        <v>100.0</v>
      </c>
      <c r="F41" s="6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>
      <c r="A42" s="95" t="s">
        <v>33</v>
      </c>
      <c r="B42" s="97">
        <v>1979.74</v>
      </c>
      <c r="C42" s="98">
        <v>0.0</v>
      </c>
      <c r="D42" s="58">
        <f t="shared" si="10"/>
        <v>1979.74</v>
      </c>
      <c r="E42" s="59">
        <v>1300.0</v>
      </c>
      <c r="F42" s="6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>
      <c r="A43" s="99" t="s">
        <v>34</v>
      </c>
      <c r="B43" s="100"/>
      <c r="C43" s="101">
        <v>0.0</v>
      </c>
      <c r="D43" s="58">
        <f t="shared" si="10"/>
        <v>0</v>
      </c>
      <c r="E43" s="59">
        <v>100.0</v>
      </c>
      <c r="F43" s="3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>
      <c r="A44" s="102" t="s">
        <v>20</v>
      </c>
      <c r="B44" s="103">
        <f t="shared" ref="B44:E44" si="11">SUM(B39:B43)</f>
        <v>2253.67</v>
      </c>
      <c r="C44" s="104">
        <f t="shared" si="11"/>
        <v>0</v>
      </c>
      <c r="D44" s="103">
        <f t="shared" si="11"/>
        <v>2253.67</v>
      </c>
      <c r="E44" s="105">
        <f t="shared" si="11"/>
        <v>2150</v>
      </c>
      <c r="F44" s="21"/>
      <c r="G44" s="31" t="s">
        <v>35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>
      <c r="A45" s="71"/>
      <c r="B45" s="106"/>
      <c r="C45" s="106"/>
      <c r="D45" s="107"/>
      <c r="E45" s="4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>
      <c r="A46" s="108" t="s">
        <v>36</v>
      </c>
      <c r="B46" s="12" t="s">
        <v>3</v>
      </c>
      <c r="C46" s="13" t="s">
        <v>4</v>
      </c>
      <c r="D46" s="14" t="s">
        <v>5</v>
      </c>
      <c r="E46" s="15" t="s">
        <v>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>
      <c r="A47" s="109" t="s">
        <v>37</v>
      </c>
      <c r="B47" s="97">
        <v>-35.0</v>
      </c>
      <c r="C47" s="110">
        <v>-110.4</v>
      </c>
      <c r="D47" s="111">
        <f>B47+C47</f>
        <v>-145.4</v>
      </c>
      <c r="E47" s="112">
        <v>675.0</v>
      </c>
      <c r="F47" s="60"/>
      <c r="G47" s="31" t="s">
        <v>35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>
      <c r="A48" s="77" t="s">
        <v>20</v>
      </c>
      <c r="B48" s="103">
        <f>SUM(D47)</f>
        <v>-145.4</v>
      </c>
      <c r="C48" s="113">
        <f t="shared" ref="C48:E48" si="12">C47</f>
        <v>-110.4</v>
      </c>
      <c r="D48" s="113">
        <f t="shared" si="12"/>
        <v>-145.4</v>
      </c>
      <c r="E48" s="114">
        <f t="shared" si="12"/>
        <v>675</v>
      </c>
      <c r="F48" s="21"/>
      <c r="G48" s="31" t="s">
        <v>35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>
      <c r="A49" s="71"/>
      <c r="B49" s="106"/>
      <c r="C49" s="106"/>
      <c r="D49" s="107"/>
      <c r="E49" s="115"/>
      <c r="F49" s="4"/>
      <c r="G49" s="31" t="s">
        <v>35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>
      <c r="A50" s="116" t="s">
        <v>38</v>
      </c>
      <c r="B50" s="12" t="s">
        <v>3</v>
      </c>
      <c r="C50" s="13" t="s">
        <v>4</v>
      </c>
      <c r="D50" s="14" t="s">
        <v>5</v>
      </c>
      <c r="E50" s="15" t="s">
        <v>6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>
      <c r="A51" s="117" t="s">
        <v>39</v>
      </c>
      <c r="B51" s="118">
        <v>0.0</v>
      </c>
      <c r="C51" s="118">
        <v>0.0</v>
      </c>
      <c r="D51" s="119">
        <f t="shared" ref="D51:D53" si="13">B51+C51</f>
        <v>0</v>
      </c>
      <c r="E51" s="120">
        <v>150.0</v>
      </c>
      <c r="F51" s="3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>
      <c r="A52" s="121" t="s">
        <v>40</v>
      </c>
      <c r="B52" s="122">
        <v>0.0</v>
      </c>
      <c r="C52" s="122">
        <v>0.0</v>
      </c>
      <c r="D52" s="119">
        <f t="shared" si="13"/>
        <v>0</v>
      </c>
      <c r="E52" s="123">
        <v>100.0</v>
      </c>
      <c r="F52" s="3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>
      <c r="A53" s="121" t="s">
        <v>41</v>
      </c>
      <c r="B53" s="124">
        <v>0.0</v>
      </c>
      <c r="C53" s="124">
        <v>0.0</v>
      </c>
      <c r="D53" s="119">
        <f t="shared" si="13"/>
        <v>0</v>
      </c>
      <c r="E53" s="125">
        <v>200.0</v>
      </c>
      <c r="F53" s="3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>
      <c r="A54" s="88" t="s">
        <v>20</v>
      </c>
      <c r="B54" s="126">
        <f t="shared" ref="B54:C54" si="14">SUM(B49:B53)</f>
        <v>0</v>
      </c>
      <c r="C54" s="127">
        <f t="shared" si="14"/>
        <v>0</v>
      </c>
      <c r="D54" s="127">
        <f>SUM(E49)</f>
        <v>0</v>
      </c>
      <c r="E54" s="78">
        <f>SUM(E51:E53)</f>
        <v>450</v>
      </c>
      <c r="F54" s="21"/>
      <c r="G54" s="31" t="s">
        <v>35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>
      <c r="A55" s="71"/>
      <c r="B55" s="106"/>
      <c r="C55" s="106"/>
      <c r="D55" s="107"/>
      <c r="E55" s="4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>
      <c r="A56" s="128" t="s">
        <v>42</v>
      </c>
      <c r="B56" s="12" t="s">
        <v>3</v>
      </c>
      <c r="C56" s="13" t="s">
        <v>4</v>
      </c>
      <c r="D56" s="14" t="s">
        <v>5</v>
      </c>
      <c r="E56" s="15" t="s">
        <v>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>
      <c r="A57" s="117" t="s">
        <v>43</v>
      </c>
      <c r="B57" s="129">
        <v>-610.56</v>
      </c>
      <c r="C57" s="130">
        <v>0.0</v>
      </c>
      <c r="D57" s="131">
        <f t="shared" ref="D57:D60" si="15">B57+C57</f>
        <v>-610.56</v>
      </c>
      <c r="E57" s="54">
        <v>175.0</v>
      </c>
      <c r="F57" s="3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>
      <c r="A58" s="121" t="s">
        <v>44</v>
      </c>
      <c r="B58" s="96">
        <v>-53.7</v>
      </c>
      <c r="C58" s="132">
        <v>0.0</v>
      </c>
      <c r="D58" s="111">
        <f t="shared" si="15"/>
        <v>-53.7</v>
      </c>
      <c r="E58" s="59">
        <v>25.0</v>
      </c>
      <c r="F58" s="3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>
      <c r="A59" s="121" t="s">
        <v>45</v>
      </c>
      <c r="B59" s="97">
        <v>-445.2</v>
      </c>
      <c r="C59" s="132">
        <v>0.0</v>
      </c>
      <c r="D59" s="111">
        <f t="shared" si="15"/>
        <v>-445.2</v>
      </c>
      <c r="E59" s="59">
        <v>550.0</v>
      </c>
      <c r="F59" s="3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>
      <c r="A60" s="133" t="s">
        <v>46</v>
      </c>
      <c r="B60" s="134"/>
      <c r="C60" s="135"/>
      <c r="D60" s="136">
        <f t="shared" si="15"/>
        <v>0</v>
      </c>
      <c r="E60" s="137">
        <v>100.0</v>
      </c>
      <c r="F60" s="3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>
      <c r="A61" s="68" t="s">
        <v>20</v>
      </c>
      <c r="B61" s="138">
        <f t="shared" ref="B61:E61" si="16">SUM(B57:B60)</f>
        <v>-1109.46</v>
      </c>
      <c r="C61" s="139">
        <f t="shared" si="16"/>
        <v>0</v>
      </c>
      <c r="D61" s="140">
        <f t="shared" si="16"/>
        <v>-1109.46</v>
      </c>
      <c r="E61" s="141">
        <f t="shared" si="16"/>
        <v>850</v>
      </c>
      <c r="F61" s="21"/>
      <c r="G61" s="31" t="s">
        <v>35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>
      <c r="A62" s="71"/>
      <c r="B62" s="106"/>
      <c r="C62" s="106"/>
      <c r="D62" s="107"/>
      <c r="E62" s="4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90" t="s">
        <v>47</v>
      </c>
      <c r="B63" s="12" t="s">
        <v>3</v>
      </c>
      <c r="C63" s="13" t="s">
        <v>4</v>
      </c>
      <c r="D63" s="14" t="s">
        <v>5</v>
      </c>
      <c r="E63" s="15" t="s">
        <v>6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>
      <c r="A64" s="92" t="s">
        <v>22</v>
      </c>
      <c r="B64" s="142">
        <v>0.0</v>
      </c>
      <c r="C64" s="142">
        <v>0.0</v>
      </c>
      <c r="D64" s="119">
        <f t="shared" ref="D64:D66" si="17">B64+C64</f>
        <v>0</v>
      </c>
      <c r="E64" s="143">
        <v>40.0</v>
      </c>
      <c r="F64" s="3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>
      <c r="A65" s="95" t="s">
        <v>48</v>
      </c>
      <c r="B65" s="144">
        <v>0.0</v>
      </c>
      <c r="C65" s="144">
        <v>0.0</v>
      </c>
      <c r="D65" s="119">
        <f t="shared" si="17"/>
        <v>0</v>
      </c>
      <c r="E65" s="145">
        <v>30.0</v>
      </c>
      <c r="F65" s="3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>
      <c r="A66" s="99" t="s">
        <v>49</v>
      </c>
      <c r="B66" s="146">
        <v>0.0</v>
      </c>
      <c r="C66" s="146">
        <v>0.0</v>
      </c>
      <c r="D66" s="119">
        <f t="shared" si="17"/>
        <v>0</v>
      </c>
      <c r="E66" s="145">
        <v>100.0</v>
      </c>
      <c r="F66" s="3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>
      <c r="A67" s="102" t="s">
        <v>20</v>
      </c>
      <c r="B67" s="147">
        <f t="shared" ref="B67:C67" si="18">SUM(B62:B66)</f>
        <v>0</v>
      </c>
      <c r="C67" s="148">
        <f t="shared" si="18"/>
        <v>0</v>
      </c>
      <c r="D67" s="148">
        <f>SUM(E62)</f>
        <v>0</v>
      </c>
      <c r="E67" s="105">
        <f>SUM(E64:E66)</f>
        <v>170</v>
      </c>
      <c r="F67" s="21"/>
      <c r="G67" s="31" t="s">
        <v>35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>
      <c r="A68" s="71"/>
      <c r="B68" s="106"/>
      <c r="C68" s="106"/>
      <c r="D68" s="107"/>
      <c r="E68" s="4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>
      <c r="A69" s="149" t="s">
        <v>50</v>
      </c>
      <c r="B69" s="12" t="s">
        <v>3</v>
      </c>
      <c r="C69" s="13" t="s">
        <v>4</v>
      </c>
      <c r="D69" s="14" t="s">
        <v>5</v>
      </c>
      <c r="E69" s="15" t="s">
        <v>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>
      <c r="A70" s="79" t="s">
        <v>51</v>
      </c>
      <c r="B70" s="129">
        <v>-1607.75</v>
      </c>
      <c r="C70" s="150">
        <v>-298.56</v>
      </c>
      <c r="D70" s="151">
        <f t="shared" ref="D70:D71" si="19">B70+C70</f>
        <v>-1906.31</v>
      </c>
      <c r="E70" s="120">
        <v>4300.0</v>
      </c>
      <c r="F70" s="3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>
      <c r="A71" s="80" t="s">
        <v>48</v>
      </c>
      <c r="B71" s="152">
        <v>0.0</v>
      </c>
      <c r="C71" s="153">
        <v>0.0</v>
      </c>
      <c r="D71" s="111">
        <f t="shared" si="19"/>
        <v>0</v>
      </c>
      <c r="E71" s="125">
        <v>50.0</v>
      </c>
      <c r="F71" s="3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>
      <c r="A72" s="154" t="s">
        <v>20</v>
      </c>
      <c r="B72" s="69">
        <f t="shared" ref="B72:E72" si="20">SUM(B70:B71)</f>
        <v>-1607.75</v>
      </c>
      <c r="C72" s="155">
        <f t="shared" si="20"/>
        <v>-298.56</v>
      </c>
      <c r="D72" s="155">
        <f t="shared" si="20"/>
        <v>-1906.31</v>
      </c>
      <c r="E72" s="42">
        <f t="shared" si="20"/>
        <v>4350</v>
      </c>
      <c r="F72" s="21"/>
      <c r="G72" s="31" t="s">
        <v>35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>
      <c r="A73" s="71"/>
      <c r="B73" s="156"/>
      <c r="C73" s="156"/>
      <c r="D73" s="87"/>
      <c r="E73" s="4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157" t="s">
        <v>52</v>
      </c>
      <c r="B74" s="158">
        <f t="shared" ref="B74:E74" si="21">B44+B48+B54+B61+B67+B72</f>
        <v>-608.94</v>
      </c>
      <c r="C74" s="158">
        <f t="shared" si="21"/>
        <v>-408.96</v>
      </c>
      <c r="D74" s="158">
        <f t="shared" si="21"/>
        <v>-907.5</v>
      </c>
      <c r="E74" s="159">
        <f t="shared" si="21"/>
        <v>8645</v>
      </c>
      <c r="F74" s="2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"/>
      <c r="B75" s="106"/>
      <c r="C75" s="106"/>
      <c r="D75" s="10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160" t="s">
        <v>53</v>
      </c>
      <c r="B76" s="12" t="s">
        <v>3</v>
      </c>
      <c r="C76" s="13" t="s">
        <v>4</v>
      </c>
      <c r="D76" s="14" t="s">
        <v>5</v>
      </c>
      <c r="E76" s="15" t="s">
        <v>6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>
      <c r="A77" s="161" t="s">
        <v>54</v>
      </c>
      <c r="B77" s="162">
        <v>-2142.0</v>
      </c>
      <c r="C77" s="163">
        <v>0.0</v>
      </c>
      <c r="D77" s="164">
        <f t="shared" ref="D77:D86" si="22">B77+C77</f>
        <v>-2142</v>
      </c>
      <c r="E77" s="165">
        <v>5250.0</v>
      </c>
      <c r="F77" s="2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>
      <c r="A78" s="95" t="s">
        <v>55</v>
      </c>
      <c r="B78" s="166">
        <v>-881.43</v>
      </c>
      <c r="C78" s="166">
        <v>-97.92</v>
      </c>
      <c r="D78" s="164">
        <f t="shared" si="22"/>
        <v>-979.35</v>
      </c>
      <c r="E78" s="167" t="s">
        <v>35</v>
      </c>
      <c r="F78" s="2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>
      <c r="A79" s="168" t="s">
        <v>56</v>
      </c>
      <c r="B79" s="166">
        <v>0.0</v>
      </c>
      <c r="C79" s="98">
        <v>-349.99</v>
      </c>
      <c r="D79" s="164">
        <f t="shared" si="22"/>
        <v>-349.99</v>
      </c>
      <c r="E79" s="169"/>
      <c r="F79" s="2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>
      <c r="A80" s="95" t="s">
        <v>57</v>
      </c>
      <c r="B80" s="166">
        <v>-1394.8</v>
      </c>
      <c r="C80" s="98">
        <v>-167.99</v>
      </c>
      <c r="D80" s="164">
        <f t="shared" si="22"/>
        <v>-1562.79</v>
      </c>
      <c r="E80" s="169">
        <v>1700.0</v>
      </c>
      <c r="F80" s="2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>
      <c r="A81" s="168" t="s">
        <v>58</v>
      </c>
      <c r="B81" s="97">
        <v>-78.0</v>
      </c>
      <c r="C81" s="144">
        <v>0.0</v>
      </c>
      <c r="D81" s="164">
        <f t="shared" si="22"/>
        <v>-78</v>
      </c>
      <c r="E81" s="169">
        <v>160.0</v>
      </c>
      <c r="F81" s="2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>
      <c r="A82" s="95" t="s">
        <v>59</v>
      </c>
      <c r="B82" s="96">
        <v>-60.67</v>
      </c>
      <c r="C82" s="170">
        <v>0.0</v>
      </c>
      <c r="D82" s="164">
        <f t="shared" si="22"/>
        <v>-60.67</v>
      </c>
      <c r="E82" s="169">
        <v>1000.0</v>
      </c>
      <c r="F82" s="2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>
      <c r="A83" s="95" t="s">
        <v>60</v>
      </c>
      <c r="B83" s="96">
        <v>0.0</v>
      </c>
      <c r="C83" s="144">
        <v>0.0</v>
      </c>
      <c r="D83" s="164">
        <f t="shared" si="22"/>
        <v>0</v>
      </c>
      <c r="E83" s="169">
        <v>300.0</v>
      </c>
      <c r="F83" s="2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>
      <c r="A84" s="95" t="s">
        <v>61</v>
      </c>
      <c r="B84" s="96">
        <v>0.0</v>
      </c>
      <c r="C84" s="144">
        <v>0.0</v>
      </c>
      <c r="D84" s="164">
        <f t="shared" si="22"/>
        <v>0</v>
      </c>
      <c r="E84" s="169">
        <v>100.0</v>
      </c>
      <c r="F84" s="2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>
      <c r="A85" s="95" t="s">
        <v>62</v>
      </c>
      <c r="B85" s="166">
        <v>-271.28</v>
      </c>
      <c r="C85" s="166">
        <v>-33.91</v>
      </c>
      <c r="D85" s="164">
        <f t="shared" si="22"/>
        <v>-305.19</v>
      </c>
      <c r="E85" s="169">
        <v>300.0</v>
      </c>
      <c r="F85" s="21"/>
      <c r="G85" s="4"/>
      <c r="H85" s="4"/>
      <c r="I85" s="4"/>
      <c r="J85" s="31">
        <f>405.96+649.81</f>
        <v>1055.77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>
      <c r="A86" s="99" t="s">
        <v>63</v>
      </c>
      <c r="B86" s="134">
        <v>0.0</v>
      </c>
      <c r="C86" s="134"/>
      <c r="D86" s="171">
        <f t="shared" si="22"/>
        <v>0</v>
      </c>
      <c r="E86" s="172">
        <v>500.0</v>
      </c>
      <c r="F86" s="3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>
      <c r="A87" s="173" t="s">
        <v>64</v>
      </c>
      <c r="B87" s="104">
        <f t="shared" ref="B87:E87" si="23">SUM(B77:B86)</f>
        <v>-4828.18</v>
      </c>
      <c r="C87" s="104">
        <f t="shared" si="23"/>
        <v>-649.81</v>
      </c>
      <c r="D87" s="155">
        <f t="shared" si="23"/>
        <v>-5477.99</v>
      </c>
      <c r="E87" s="174">
        <f t="shared" si="23"/>
        <v>9310</v>
      </c>
      <c r="F87" s="2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>
      <c r="A88" s="4"/>
      <c r="B88" s="4"/>
      <c r="C88" s="4"/>
      <c r="D88" s="4"/>
      <c r="E88" s="4"/>
      <c r="F88" s="4"/>
      <c r="G88" s="4"/>
      <c r="H88" s="4"/>
      <c r="I88" s="31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6.5" customHeight="1">
      <c r="A89" s="4"/>
      <c r="B89" s="12" t="s">
        <v>3</v>
      </c>
      <c r="C89" s="13" t="s">
        <v>4</v>
      </c>
      <c r="D89" s="14" t="s">
        <v>5</v>
      </c>
      <c r="E89" s="15" t="s">
        <v>6</v>
      </c>
      <c r="F89" s="4"/>
      <c r="G89" s="4"/>
      <c r="H89" s="4"/>
      <c r="I89" s="31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>
      <c r="A90" s="175" t="s">
        <v>65</v>
      </c>
      <c r="B90" s="176">
        <f t="shared" ref="B90:C90" si="24">B11</f>
        <v>13719.84</v>
      </c>
      <c r="C90" s="176">
        <f t="shared" si="24"/>
        <v>396.64</v>
      </c>
      <c r="D90" s="176">
        <f t="shared" ref="D90:D92" si="25">B90+C90</f>
        <v>14116.48</v>
      </c>
      <c r="E90" s="176">
        <f>E11</f>
        <v>17625</v>
      </c>
      <c r="F90" s="2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>
      <c r="A91" s="177" t="s">
        <v>66</v>
      </c>
      <c r="B91" s="178">
        <f>(B35+B74+B87)</f>
        <v>-6564.27</v>
      </c>
      <c r="C91" s="178">
        <f>(C87+C74+C35)</f>
        <v>-1058.77</v>
      </c>
      <c r="D91" s="178">
        <f t="shared" si="25"/>
        <v>-7623.04</v>
      </c>
      <c r="E91" s="178">
        <f>-(E87+E74)</f>
        <v>-17955</v>
      </c>
      <c r="F91" s="2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>
      <c r="A92" s="179" t="s">
        <v>67</v>
      </c>
      <c r="B92" s="180">
        <f t="shared" ref="B92:C92" si="26">B90+B91</f>
        <v>7155.57</v>
      </c>
      <c r="C92" s="181">
        <f t="shared" si="26"/>
        <v>-662.13</v>
      </c>
      <c r="D92" s="180">
        <f t="shared" si="25"/>
        <v>6493.44</v>
      </c>
      <c r="E92" s="180">
        <f>E90+E91</f>
        <v>-330</v>
      </c>
      <c r="F92" s="31"/>
      <c r="G92" s="31" t="s">
        <v>35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>
      <c r="A93" s="182" t="s">
        <v>68</v>
      </c>
      <c r="B93" s="183" t="s">
        <v>35</v>
      </c>
      <c r="C93" s="183" t="s">
        <v>35</v>
      </c>
      <c r="D93" s="183" t="s">
        <v>35</v>
      </c>
      <c r="E93" s="184">
        <v>4945.37</v>
      </c>
      <c r="F93" s="3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>
      <c r="A94" s="185" t="s">
        <v>69</v>
      </c>
      <c r="B94" s="186"/>
      <c r="C94" s="186"/>
      <c r="D94" s="187" t="s">
        <v>35</v>
      </c>
      <c r="E94" s="188">
        <f>E93+E92</f>
        <v>4615.37</v>
      </c>
      <c r="F94" s="4"/>
      <c r="G94" s="31" t="s">
        <v>35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189" t="s">
        <v>70</v>
      </c>
      <c r="B96" s="190">
        <v>7354.58</v>
      </c>
      <c r="C96" s="190">
        <v>-1002.96</v>
      </c>
      <c r="D96" s="190">
        <v>7.32</v>
      </c>
      <c r="E96" s="191">
        <f>B96+C96+D96</f>
        <v>6358.94</v>
      </c>
      <c r="F96" s="4"/>
      <c r="G96" s="4" t="s">
        <v>35</v>
      </c>
      <c r="H96" s="4" t="s">
        <v>35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"/>
      <c r="B97" s="192"/>
      <c r="C97" s="193" t="s">
        <v>71</v>
      </c>
      <c r="D97" s="194" t="s">
        <v>72</v>
      </c>
      <c r="E97" s="195" t="s">
        <v>73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>
      <c r="A98" s="4"/>
      <c r="B98" s="196"/>
      <c r="C98" s="197"/>
      <c r="D98" s="197"/>
      <c r="E98" s="196"/>
      <c r="F98" s="4"/>
      <c r="G98" s="4"/>
      <c r="H98" s="198" t="s">
        <v>35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199" t="s">
        <v>74</v>
      </c>
      <c r="B99" s="200"/>
      <c r="C99" s="201">
        <v>5324.02</v>
      </c>
      <c r="D99" s="201">
        <v>5335.2</v>
      </c>
      <c r="E99" s="202">
        <f>D99-C99</f>
        <v>11.18</v>
      </c>
      <c r="F99" s="203"/>
      <c r="G99" s="31" t="s">
        <v>35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"/>
      <c r="B100" s="4"/>
      <c r="C100" s="204">
        <v>46112.0</v>
      </c>
      <c r="D100" s="205" t="s">
        <v>75</v>
      </c>
      <c r="E100" s="206" t="s">
        <v>76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207" t="s">
        <v>77</v>
      </c>
      <c r="B102" s="208"/>
      <c r="C102" s="209"/>
      <c r="D102" s="21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9.5" customHeight="1">
      <c r="A103" s="211" t="s">
        <v>78</v>
      </c>
      <c r="B103" s="212" t="s">
        <v>79</v>
      </c>
      <c r="C103" s="213" t="s">
        <v>80</v>
      </c>
      <c r="D103" s="214"/>
      <c r="E103" s="21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216" t="s">
        <v>81</v>
      </c>
      <c r="B104" s="217" t="s">
        <v>82</v>
      </c>
      <c r="C104" s="218">
        <v>120.0</v>
      </c>
      <c r="D104" s="219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220" t="s">
        <v>83</v>
      </c>
      <c r="B105" s="221" t="s">
        <v>84</v>
      </c>
      <c r="C105" s="222">
        <v>120.0</v>
      </c>
      <c r="D105" s="21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223"/>
      <c r="B106" s="224"/>
      <c r="C106" s="225"/>
      <c r="D106" s="21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226"/>
      <c r="B107" s="227"/>
      <c r="C107" s="228"/>
      <c r="D107" s="21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>
      <c r="A108" s="229" t="s">
        <v>20</v>
      </c>
      <c r="B108" s="230"/>
      <c r="C108" s="231">
        <f>SUM(C104:C107)</f>
        <v>240</v>
      </c>
    </row>
  </sheetData>
  <mergeCells count="5">
    <mergeCell ref="A1:E1"/>
    <mergeCell ref="A2:E2"/>
    <mergeCell ref="A3:E3"/>
    <mergeCell ref="A13:E13"/>
    <mergeCell ref="A102:C102"/>
  </mergeCells>
  <printOptions gridLines="1" horizontalCentered="1"/>
  <pageMargins bottom="0.75" footer="0.0" header="0.0" left="0.25" right="0.25" top="0.75"/>
  <pageSetup scale="75" orientation="portrait" pageOrder="overThenDown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43.63"/>
    <col customWidth="1" min="3" max="3" width="18.88"/>
    <col customWidth="1" min="4" max="4" width="18.38"/>
    <col customWidth="1" min="5" max="5" width="18.75"/>
  </cols>
  <sheetData>
    <row r="1">
      <c r="A1" s="232" t="s">
        <v>85</v>
      </c>
      <c r="B1" s="233"/>
      <c r="C1" s="234"/>
      <c r="D1" s="235"/>
      <c r="E1" s="236"/>
      <c r="F1" s="236"/>
    </row>
    <row r="2">
      <c r="A2" s="237" t="s">
        <v>86</v>
      </c>
      <c r="B2" s="238" t="s">
        <v>87</v>
      </c>
      <c r="C2" s="237" t="s">
        <v>88</v>
      </c>
      <c r="D2" s="239" t="s">
        <v>89</v>
      </c>
      <c r="E2" s="239" t="s">
        <v>90</v>
      </c>
      <c r="F2" s="240" t="s">
        <v>91</v>
      </c>
    </row>
    <row r="3">
      <c r="A3" s="241">
        <v>46134.0</v>
      </c>
      <c r="B3" s="242" t="s">
        <v>92</v>
      </c>
      <c r="C3" s="243"/>
      <c r="D3" s="244"/>
      <c r="E3" s="244"/>
      <c r="F3" s="245">
        <v>6358.94</v>
      </c>
    </row>
    <row r="4">
      <c r="A4" s="246">
        <v>46134.0</v>
      </c>
      <c r="B4" s="247" t="s">
        <v>93</v>
      </c>
      <c r="C4" s="234" t="s">
        <v>94</v>
      </c>
      <c r="D4" s="248">
        <v>-150.16</v>
      </c>
      <c r="E4" s="249"/>
      <c r="F4" s="248">
        <v>6358.94</v>
      </c>
    </row>
    <row r="5">
      <c r="A5" s="241">
        <v>46133.0</v>
      </c>
      <c r="B5" s="242" t="s">
        <v>95</v>
      </c>
      <c r="C5" s="250"/>
      <c r="D5" s="251"/>
      <c r="E5" s="244"/>
      <c r="F5" s="245">
        <v>6509.1</v>
      </c>
    </row>
    <row r="6">
      <c r="A6" s="252">
        <v>46133.0</v>
      </c>
      <c r="B6" s="247" t="s">
        <v>96</v>
      </c>
      <c r="C6" s="234" t="s">
        <v>94</v>
      </c>
      <c r="D6" s="236">
        <v>-167.99</v>
      </c>
      <c r="E6" s="235"/>
      <c r="F6" s="236">
        <v>6509.1</v>
      </c>
    </row>
    <row r="7">
      <c r="A7" s="241">
        <v>46132.0</v>
      </c>
      <c r="B7" s="242" t="s">
        <v>97</v>
      </c>
      <c r="C7" s="250"/>
      <c r="D7" s="244"/>
      <c r="E7" s="251"/>
      <c r="F7" s="245">
        <v>6677.09</v>
      </c>
    </row>
    <row r="8">
      <c r="A8" s="252">
        <v>46132.0</v>
      </c>
      <c r="B8" s="247" t="s">
        <v>98</v>
      </c>
      <c r="C8" s="234" t="s">
        <v>94</v>
      </c>
      <c r="D8" s="236">
        <v>-33.91</v>
      </c>
      <c r="E8" s="235"/>
      <c r="F8" s="236">
        <v>6677.09</v>
      </c>
    </row>
    <row r="9">
      <c r="A9" s="252">
        <v>46132.0</v>
      </c>
      <c r="B9" s="247" t="s">
        <v>99</v>
      </c>
      <c r="C9" s="234" t="s">
        <v>94</v>
      </c>
      <c r="D9" s="253"/>
      <c r="E9" s="236">
        <v>7.32</v>
      </c>
      <c r="F9" s="236">
        <v>6711.0</v>
      </c>
    </row>
    <row r="10">
      <c r="A10" s="241">
        <v>46128.0</v>
      </c>
      <c r="B10" s="242" t="s">
        <v>100</v>
      </c>
      <c r="C10" s="250"/>
      <c r="D10" s="244"/>
      <c r="E10" s="251"/>
      <c r="F10" s="245">
        <v>6703.68</v>
      </c>
    </row>
    <row r="11">
      <c r="A11" s="252">
        <v>46128.0</v>
      </c>
      <c r="B11" s="247" t="s">
        <v>101</v>
      </c>
      <c r="C11" s="234" t="s">
        <v>94</v>
      </c>
      <c r="D11" s="236">
        <v>-97.92</v>
      </c>
      <c r="E11" s="235"/>
      <c r="F11" s="236">
        <v>6703.68</v>
      </c>
    </row>
    <row r="12">
      <c r="A12" s="241">
        <v>46126.0</v>
      </c>
      <c r="B12" s="242" t="s">
        <v>102</v>
      </c>
      <c r="C12" s="250"/>
      <c r="D12" s="251"/>
      <c r="E12" s="244"/>
      <c r="F12" s="245">
        <v>6801.6</v>
      </c>
    </row>
    <row r="13">
      <c r="A13" s="252">
        <v>46126.0</v>
      </c>
      <c r="B13" s="247" t="s">
        <v>103</v>
      </c>
      <c r="C13" s="234" t="s">
        <v>94</v>
      </c>
      <c r="D13" s="236">
        <v>-349.99</v>
      </c>
      <c r="E13" s="235"/>
      <c r="F13" s="236">
        <v>6801.6</v>
      </c>
    </row>
    <row r="14">
      <c r="A14" s="241">
        <v>46119.0</v>
      </c>
      <c r="B14" s="242" t="s">
        <v>104</v>
      </c>
      <c r="C14" s="250"/>
      <c r="D14" s="251"/>
      <c r="E14" s="251"/>
      <c r="F14" s="245">
        <v>7151.59</v>
      </c>
      <c r="G14" s="254" t="s">
        <v>35</v>
      </c>
    </row>
    <row r="15">
      <c r="A15" s="252">
        <v>46119.0</v>
      </c>
      <c r="B15" s="247" t="s">
        <v>105</v>
      </c>
      <c r="C15" s="234" t="s">
        <v>94</v>
      </c>
      <c r="D15" s="236">
        <v>-25.0</v>
      </c>
      <c r="E15" s="235"/>
      <c r="F15" s="236">
        <v>7151.59</v>
      </c>
    </row>
    <row r="16">
      <c r="A16" s="241">
        <v>46118.0</v>
      </c>
      <c r="B16" s="242" t="s">
        <v>106</v>
      </c>
      <c r="C16" s="250"/>
      <c r="D16" s="244"/>
      <c r="E16" s="251"/>
      <c r="F16" s="245">
        <v>7176.59</v>
      </c>
    </row>
    <row r="17">
      <c r="A17" s="252">
        <v>46118.0</v>
      </c>
      <c r="B17" s="247" t="s">
        <v>107</v>
      </c>
      <c r="C17" s="234" t="s">
        <v>94</v>
      </c>
      <c r="D17" s="255">
        <v>-177.99</v>
      </c>
      <c r="E17" s="256"/>
      <c r="F17" s="236">
        <v>7176.59</v>
      </c>
    </row>
    <row r="18">
      <c r="A18" s="241">
        <v>46112.0</v>
      </c>
      <c r="B18" s="242" t="s">
        <v>108</v>
      </c>
      <c r="C18" s="250"/>
      <c r="D18" s="251"/>
      <c r="E18" s="244"/>
      <c r="F18" s="245">
        <v>7354.58</v>
      </c>
    </row>
    <row r="19">
      <c r="A19" s="257"/>
      <c r="B19" s="233"/>
      <c r="C19" s="234"/>
      <c r="D19" s="236"/>
      <c r="E19" s="235"/>
      <c r="F19" s="236"/>
    </row>
    <row r="20">
      <c r="A20" s="258"/>
      <c r="B20" s="259"/>
      <c r="C20" s="260"/>
      <c r="D20" s="261"/>
      <c r="E20" s="261"/>
      <c r="F20" s="262"/>
    </row>
    <row r="21">
      <c r="A21" s="263"/>
      <c r="B21" s="264"/>
      <c r="C21" s="265"/>
      <c r="D21" s="266"/>
      <c r="E21" s="267"/>
      <c r="F21" s="268"/>
    </row>
    <row r="22">
      <c r="A22" s="263"/>
      <c r="B22" s="264"/>
      <c r="C22" s="265"/>
      <c r="D22" s="269">
        <f t="shared" ref="D22:E22" si="1">SUM(D4:D21)</f>
        <v>-1002.96</v>
      </c>
      <c r="E22" s="269">
        <f t="shared" si="1"/>
        <v>7.32</v>
      </c>
      <c r="F22" s="268"/>
    </row>
    <row r="23">
      <c r="A23" s="258"/>
      <c r="B23" s="259"/>
      <c r="C23" s="260"/>
      <c r="D23" s="261"/>
      <c r="E23" s="261"/>
      <c r="F23" s="262"/>
    </row>
    <row r="24">
      <c r="A24" s="263"/>
      <c r="B24" s="264"/>
      <c r="C24" s="265"/>
      <c r="D24" s="266"/>
      <c r="E24" s="267"/>
      <c r="F24" s="268"/>
    </row>
    <row r="25">
      <c r="A25" s="258"/>
      <c r="B25" s="259"/>
      <c r="C25" s="260"/>
      <c r="D25" s="261"/>
      <c r="E25" s="261"/>
      <c r="F25" s="262"/>
    </row>
    <row r="26">
      <c r="A26" s="263"/>
      <c r="B26" s="264"/>
      <c r="C26" s="265"/>
      <c r="D26" s="266"/>
      <c r="E26" s="267"/>
      <c r="F26" s="268"/>
    </row>
    <row r="27">
      <c r="A27" s="258"/>
      <c r="B27" s="259"/>
      <c r="C27" s="260"/>
      <c r="D27" s="261"/>
      <c r="E27" s="261"/>
      <c r="F27" s="262"/>
    </row>
    <row r="28">
      <c r="A28" s="263"/>
      <c r="B28" s="264"/>
      <c r="C28" s="265"/>
      <c r="D28" s="267"/>
      <c r="E28" s="266"/>
      <c r="F28" s="268"/>
    </row>
    <row r="29">
      <c r="A29" s="258"/>
      <c r="B29" s="259"/>
      <c r="C29" s="260"/>
      <c r="D29" s="261"/>
      <c r="E29" s="261"/>
      <c r="F29" s="262"/>
    </row>
    <row r="30">
      <c r="A30" s="270"/>
      <c r="B30" s="264"/>
      <c r="C30" s="265"/>
      <c r="D30" s="271"/>
      <c r="E30" s="272"/>
      <c r="F30" s="273"/>
    </row>
  </sheetData>
  <hyperlinks>
    <hyperlink r:id="rId1" location="/accounts/details/25118265/transactions" ref="A2"/>
    <hyperlink r:id="rId2" location="/accounts/details/25118265/transactions" ref="B2"/>
    <hyperlink r:id="rId3" location="/accounts/details/25118265/transactions" ref="C2"/>
    <hyperlink r:id="rId4" location="/accounts/details/25118265/transactions" ref="D2"/>
    <hyperlink r:id="rId5" location="/accounts/details/25118265/transactions" ref="E2"/>
    <hyperlink r:id="rId6" location="/accounts/details/25118265/transactions" ref="B3"/>
    <hyperlink r:id="rId7" location="/accounts/details/25118265/transactions" ref="B4"/>
    <hyperlink r:id="rId8" location="/accounts/details/25118265/transactions" ref="B5"/>
    <hyperlink r:id="rId9" location="/accounts/details/25118265/transactions" ref="B6"/>
    <hyperlink r:id="rId10" location="/accounts/details/25118265/transactions" ref="B7"/>
    <hyperlink r:id="rId11" location="/accounts/details/25118265/transactions" ref="B8"/>
    <hyperlink r:id="rId12" location="/accounts/details/25118265/transactions" ref="B9"/>
    <hyperlink r:id="rId13" location="/accounts/details/25118265/transactions" ref="B10"/>
    <hyperlink r:id="rId14" location="/accounts/details/25118265/transactions" ref="B11"/>
    <hyperlink r:id="rId15" location="/accounts/details/25118265/transactions" ref="B12"/>
    <hyperlink r:id="rId16" location="/accounts/details/25118265/transactions" ref="B13"/>
    <hyperlink r:id="rId17" location="/accounts/details/25118265/transactions" ref="B14"/>
    <hyperlink r:id="rId18" location="/accounts/details/25118265/transactions" ref="B15"/>
    <hyperlink r:id="rId19" location="/accounts/details/25118265/transactions" ref="B16"/>
    <hyperlink r:id="rId20" location="/accounts/details/25118265/transactions" ref="B17"/>
    <hyperlink r:id="rId21" location="/accounts/details/25118265/transactions" ref="B18"/>
  </hyperlinks>
  <drawing r:id="rId22"/>
</worksheet>
</file>