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y Report" sheetId="1" r:id="rId5"/>
    <sheet state="visible" name="January 2026 Checking Acct. Det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7">
      <text>
        <t xml:space="preserve">This paid for a three subscription</t>
      </text>
    </comment>
    <comment authorId="0" ref="C57">
      <text>
        <t xml:space="preserve">This paid for a three subscription</t>
      </text>
    </comment>
    <comment authorId="0" ref="C58">
      <text>
        <t xml:space="preserve">For Two Years - POP 2/13
/26 to 2/13/28</t>
      </text>
    </comment>
    <comment authorId="0" ref="E77">
      <text>
        <t xml:space="preserve">MSI Office Rent $3,600 (10 months)
Easton Utilities $1,300
Zoom Meeting $350
</t>
      </text>
    </comment>
  </commentList>
</comments>
</file>

<file path=xl/sharedStrings.xml><?xml version="1.0" encoding="utf-8"?>
<sst xmlns="http://schemas.openxmlformats.org/spreadsheetml/2006/main" count="209" uniqueCount="115">
  <si>
    <t>Treasurer's Report  (FY26)</t>
  </si>
  <si>
    <t>January 1, 2026 - January 31, 2026</t>
  </si>
  <si>
    <t>Revenue</t>
  </si>
  <si>
    <t>December Balances</t>
  </si>
  <si>
    <t>January 2026 Actuals</t>
  </si>
  <si>
    <t>2025-26 YTD Actuals</t>
  </si>
  <si>
    <t>2025-26 Budget</t>
  </si>
  <si>
    <t>Contributions</t>
  </si>
  <si>
    <t>Literature Sales</t>
  </si>
  <si>
    <t>Event Income</t>
  </si>
  <si>
    <t>Other Contribtions and Income</t>
  </si>
  <si>
    <t>Interest Income</t>
  </si>
  <si>
    <t>Total Budget Receipts</t>
  </si>
  <si>
    <t>Expenses</t>
  </si>
  <si>
    <t>Intergroups Officers</t>
  </si>
  <si>
    <t>Chair</t>
  </si>
  <si>
    <t>1) Travel to Group Meetings</t>
  </si>
  <si>
    <t>2) NERAASA</t>
  </si>
  <si>
    <t>3) Attend Area 29 Convention and Assemblies (mileage only)</t>
  </si>
  <si>
    <t xml:space="preserve">4) Outreach Materials </t>
  </si>
  <si>
    <t>Total</t>
  </si>
  <si>
    <t>Vice Chair</t>
  </si>
  <si>
    <t>1) Travel</t>
  </si>
  <si>
    <t>Secretary</t>
  </si>
  <si>
    <t>2) Copies, Printing &amp; Office Supplies</t>
  </si>
  <si>
    <t>Treasurer</t>
  </si>
  <si>
    <t>1) Postage - Office Supplies</t>
  </si>
  <si>
    <t>Area Officers Subtotal:</t>
  </si>
  <si>
    <t>InterGroup Service Committees</t>
  </si>
  <si>
    <t>Activities</t>
  </si>
  <si>
    <t>1) Events for the Counties</t>
  </si>
  <si>
    <t>2) Workshops for the Counties</t>
  </si>
  <si>
    <t>3) Holiday Alcathons</t>
  </si>
  <si>
    <t>4) Multi-County Group Events</t>
  </si>
  <si>
    <t>5) Committee Travel</t>
  </si>
  <si>
    <t xml:space="preserve"> </t>
  </si>
  <si>
    <t>CPC/PI</t>
  </si>
  <si>
    <t>1) Literature Cost</t>
  </si>
  <si>
    <t>Corrections /Institutions</t>
  </si>
  <si>
    <t>1) Institutions/Corrections Workshops</t>
  </si>
  <si>
    <t>2) Institutions/Corrections Printing</t>
  </si>
  <si>
    <t>3) Correction Literature</t>
  </si>
  <si>
    <t>DCO / Website</t>
  </si>
  <si>
    <t>1) Premium WIX Platform</t>
  </si>
  <si>
    <t>2) Website Doman Fee</t>
  </si>
  <si>
    <t>3) Email Account Fee - 7 Accounts</t>
  </si>
  <si>
    <t>4) Outreach Travel</t>
  </si>
  <si>
    <t>Finance</t>
  </si>
  <si>
    <t>2) Copies/Printing/Office Supplies</t>
  </si>
  <si>
    <t>3) Finance Workshop(s)</t>
  </si>
  <si>
    <t>Office - Literature</t>
  </si>
  <si>
    <t>1) Literature - Cost and Shipping</t>
  </si>
  <si>
    <t>Committee Expenses Sub-Total:</t>
  </si>
  <si>
    <t>Non-Committee Expenses:</t>
  </si>
  <si>
    <t>Office Rent &amp; Utilities (includes Storage Unit)</t>
  </si>
  <si>
    <t>Phone and Internet</t>
  </si>
  <si>
    <t>Answering Service</t>
  </si>
  <si>
    <t>P.O. Box Rent</t>
  </si>
  <si>
    <t>Office Supplies</t>
  </si>
  <si>
    <t>Monthly Meeting Space Rental</t>
  </si>
  <si>
    <t>Credit Card Fees</t>
  </si>
  <si>
    <t>Office Equipment Maintainence and Escrow</t>
  </si>
  <si>
    <t>Insurance</t>
  </si>
  <si>
    <t>Non-Committee Expenses Subtotal:</t>
  </si>
  <si>
    <t>Total Income</t>
  </si>
  <si>
    <t>Total Expenses</t>
  </si>
  <si>
    <t>Income/-Loss</t>
  </si>
  <si>
    <t>Cash-on hand (checking) 6-30-25</t>
  </si>
  <si>
    <t>Estimated Cash-on hand (checking) 6-30-26</t>
  </si>
  <si>
    <t>Checking Acct. Balance on 12/31/25</t>
  </si>
  <si>
    <t>Debits</t>
  </si>
  <si>
    <t>Credits</t>
  </si>
  <si>
    <t>Balance on 1/31/26</t>
  </si>
  <si>
    <t>CD - Automatic Renewal Date is 9/16/25.  New Maturity Date will be 10/16/26</t>
  </si>
  <si>
    <t>CD Value on 12/31/25</t>
  </si>
  <si>
    <t>CD Value on 1/31/26</t>
  </si>
  <si>
    <t>Net Change</t>
  </si>
  <si>
    <t>Groups Contributing</t>
  </si>
  <si>
    <t>Group Name</t>
  </si>
  <si>
    <t>Group #</t>
  </si>
  <si>
    <t>Amount Contributed</t>
  </si>
  <si>
    <t>Trappe Group</t>
  </si>
  <si>
    <t>#000490543</t>
  </si>
  <si>
    <t>Keep It Simple
1108 Canvas Back Lane
Denton, MD  21629</t>
  </si>
  <si>
    <t>#000102778</t>
  </si>
  <si>
    <t>Hillsboro Group</t>
  </si>
  <si>
    <t># 683991</t>
  </si>
  <si>
    <t>Monday Night Live</t>
  </si>
  <si>
    <t># 09572</t>
  </si>
  <si>
    <t>The Oxford Group</t>
  </si>
  <si>
    <t># 46342</t>
  </si>
  <si>
    <r>
      <rPr>
        <rFont val="Rubik, &quot;Helvetica Neue&quot;, Arial, sans-serif"/>
        <color rgb="FF1155CC"/>
        <sz val="12.0"/>
        <u/>
      </rPr>
      <t>Date</t>
    </r>
    <r>
      <rPr>
        <rFont val="Rubik, &quot;Helvetica Neue&quot;, Arial, sans-serif"/>
        <sz val="12.0"/>
      </rPr>
      <t>SortupSortdown</t>
    </r>
  </si>
  <si>
    <r>
      <rPr>
        <rFont val="Rubik, &quot;Helvetica Neue&quot;, Arial, sans-serif"/>
        <color rgb="FF1155CC"/>
        <sz val="12.0"/>
        <u/>
      </rPr>
      <t>Description</t>
    </r>
    <r>
      <rPr>
        <rFont val="Rubik, &quot;Helvetica Neue&quot;, Arial, sans-serif"/>
        <sz val="12.0"/>
      </rPr>
      <t>Sortdown</t>
    </r>
  </si>
  <si>
    <r>
      <rPr>
        <rFont val="Rubik, &quot;Helvetica Neue&quot;, Arial, sans-serif"/>
        <color rgb="FF1155CC"/>
        <sz val="12.0"/>
        <u/>
      </rPr>
      <t>Category</t>
    </r>
    <r>
      <rPr>
        <rFont val="Rubik, &quot;Helvetica Neue&quot;, Arial, sans-serif"/>
        <sz val="12.0"/>
      </rPr>
      <t>Sortdown</t>
    </r>
  </si>
  <si>
    <r>
      <rPr>
        <rFont val="Rubik, &quot;Helvetica Neue&quot;, Arial, sans-serif"/>
        <color rgb="FF1155CC"/>
        <sz val="12.0"/>
        <u/>
      </rPr>
      <t>Debit</t>
    </r>
    <r>
      <rPr>
        <rFont val="Rubik, &quot;Helvetica Neue&quot;, Arial, sans-serif"/>
        <color rgb="FF1155CC"/>
        <sz val="12.0"/>
        <u/>
      </rPr>
      <t>Sortdown</t>
    </r>
  </si>
  <si>
    <r>
      <rPr>
        <rFont val="Rubik, &quot;Helvetica Neue&quot;, Arial, sans-serif"/>
        <color rgb="FF1155CC"/>
        <sz val="12.0"/>
        <u/>
      </rPr>
      <t>Credit</t>
    </r>
    <r>
      <rPr>
        <rFont val="Rubik, &quot;Helvetica Neue&quot;, Arial, sans-serif"/>
        <color rgb="FF1155CC"/>
        <sz val="12.0"/>
        <u/>
      </rPr>
      <t>Sortdown</t>
    </r>
  </si>
  <si>
    <t>Balance</t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</si>
  <si>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</si>
  <si>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DDA Deposit</t>
    </r>
  </si>
  <si>
    <t>Select one</t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</si>
  <si>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</si>
  <si>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DBT CRD 0605 01/22/26 35560297WIX.COM 1220518335 WWW.WIX.COM CA C#6501</t>
    </r>
  </si>
  <si>
    <r>
      <rPr>
        <rFont val="Rubik, &quot;Helvetica Neue&quot;, Arial, sans-serif"/>
        <color rgb="FF1155CC"/>
        <sz val="12.0"/>
        <u/>
      </rPr>
      <t>DBT CRD 2149 01/22/26 37697055HP *INSTANT INK 855-785-2777 CA C#6501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</si>
  <si>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</si>
  <si>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DBT CRD 0835 01/16/26 25357455AAWS 212-870-3023 NY C#6501</t>
    </r>
  </si>
  <si>
    <r>
      <rPr>
        <rFont val="Rubik, &quot;Helvetica Neue&quot;, Arial, sans-serif"/>
        <color rgb="FF1155CC"/>
        <sz val="12.0"/>
        <u/>
      </rPr>
      <t>DDA Deposit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</si>
  <si>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</si>
  <si>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BILL PYMNT MD-EASTON UTILIT 0000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</si>
  <si>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</si>
  <si>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DBT CRD 0605 01/14/26 35262344WIX.COM 1-415-6399034 CA C#6501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</si>
  <si>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</si>
  <si>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DDA Deposit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</si>
  <si>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</si>
  <si>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DDA Deposit</t>
    </r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</si>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</sst>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.00_);_(&quot;$&quot;* \(#,##0.00\);_(&quot;$&quot;* &quot;-&quot;??_);_(@_)"/>
    <numFmt numFmtId="165" formatCode="&quot;$&quot;#,##0.00"/>
    <numFmt numFmtId="166" formatCode="m/d/yyyy"/>
    <numFmt numFmtId="167" formatCode="mm/dd/yyyy"/>
  </numFmts>
  <fonts count="30">
    <font>
      <sz val="10.0"/>
      <color rgb="FF000000"/>
      <name val="Arial"/>
      <scheme val="minor"/>
    </font>
    <font>
      <b/>
      <sz val="12.0"/>
      <color theme="1"/>
      <name val="Arial"/>
    </font>
    <font/>
    <font>
      <color theme="1"/>
      <name val="Arial"/>
    </font>
    <font>
      <b/>
      <sz val="12.0"/>
      <color theme="1"/>
      <name val="Aptos Narrow"/>
    </font>
    <font>
      <sz val="12.0"/>
      <color theme="1"/>
      <name val="Arial"/>
    </font>
    <font>
      <sz val="11.0"/>
      <color theme="1"/>
      <name val="Aptos Narrow"/>
    </font>
    <font>
      <sz val="11.0"/>
      <color theme="1"/>
      <name val="Arial"/>
    </font>
    <font>
      <b/>
      <sz val="11.0"/>
      <color theme="1"/>
      <name val="Aptos Narrow"/>
    </font>
    <font>
      <b/>
      <u/>
      <sz val="11.0"/>
      <color theme="1"/>
      <name val="Aptos Narrow"/>
    </font>
    <font>
      <color rgb="FF000000"/>
      <name val="Arial"/>
    </font>
    <font>
      <sz val="11.0"/>
      <color rgb="FF000000"/>
      <name val="Arial"/>
    </font>
    <font>
      <b/>
      <sz val="11.0"/>
      <color rgb="FF000000"/>
      <name val="Aptos Narrow"/>
    </font>
    <font>
      <sz val="12.0"/>
      <color rgb="FF000000"/>
      <name val="Arial"/>
    </font>
    <font>
      <b/>
      <sz val="12.0"/>
      <color rgb="FF000000"/>
      <name val="Arial"/>
    </font>
    <font>
      <b/>
      <sz val="11.0"/>
      <color theme="1"/>
      <name val="Arial"/>
    </font>
    <font>
      <b/>
      <color theme="1"/>
      <name val="Arial"/>
    </font>
    <font>
      <sz val="11.0"/>
      <color rgb="FF000000"/>
      <name val="Aptos Narrow"/>
    </font>
    <font>
      <b/>
      <sz val="14.0"/>
      <color theme="1"/>
      <name val="Aptos Narrow"/>
    </font>
    <font>
      <b/>
      <sz val="13.0"/>
      <color theme="1"/>
      <name val="Aptos Narrow"/>
    </font>
    <font>
      <sz val="11.0"/>
      <color rgb="FFFF0000"/>
      <name val="Aptos Narrow"/>
    </font>
    <font>
      <i/>
      <sz val="12.0"/>
      <color rgb="FF5A6472"/>
      <name val="Rubik"/>
    </font>
    <font>
      <color theme="1"/>
      <name val="Arial"/>
      <scheme val="minor"/>
    </font>
    <font>
      <b/>
      <color theme="1"/>
      <name val="Arial"/>
      <scheme val="minor"/>
    </font>
    <font>
      <u/>
      <sz val="12.0"/>
      <color rgb="FF0000FF"/>
      <name val="Rubik"/>
    </font>
    <font>
      <u/>
      <sz val="12.0"/>
      <color rgb="FF0000FF"/>
      <name val="Rubik"/>
    </font>
    <font>
      <sz val="12.0"/>
      <color rgb="FF132334"/>
      <name val="Rubik"/>
    </font>
    <font>
      <i/>
      <u/>
      <sz val="12.0"/>
      <color rgb="FF0000FF"/>
      <name val="Rubik"/>
    </font>
    <font>
      <u/>
      <sz val="12.0"/>
      <color rgb="FF0000FF"/>
      <name val="Rubik"/>
    </font>
    <font>
      <i/>
      <sz val="12.0"/>
      <color rgb="FF000000"/>
      <name val="Inherit"/>
    </font>
  </fonts>
  <fills count="8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</fills>
  <borders count="8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ck">
        <color rgb="FF000000"/>
      </right>
    </border>
    <border>
      <left style="thick">
        <color rgb="FF000000"/>
      </left>
      <top style="medium">
        <color rgb="FF000000"/>
      </top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bottom style="medium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0" fontId="1" numFmtId="0" xfId="0" applyAlignment="1" applyBorder="1" applyFont="1">
      <alignment horizontal="center" readingOrder="0" vertical="bottom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vertical="bottom"/>
    </xf>
    <xf borderId="8" fillId="0" fontId="2" numFmtId="0" xfId="0" applyBorder="1" applyFont="1"/>
    <xf borderId="9" fillId="0" fontId="2" numFmtId="0" xfId="0" applyBorder="1" applyFont="1"/>
    <xf borderId="4" fillId="0" fontId="3" numFmtId="0" xfId="0" applyAlignment="1" applyBorder="1" applyFont="1">
      <alignment vertical="bottom"/>
    </xf>
    <xf borderId="10" fillId="0" fontId="5" numFmtId="0" xfId="0" applyAlignment="1" applyBorder="1" applyFont="1">
      <alignment horizontal="center" readingOrder="0" vertical="bottom"/>
    </xf>
    <xf borderId="11" fillId="0" fontId="5" numFmtId="0" xfId="0" applyAlignment="1" applyBorder="1" applyFont="1">
      <alignment horizontal="center" readingOrder="0" vertical="bottom"/>
    </xf>
    <xf borderId="11" fillId="0" fontId="5" numFmtId="0" xfId="0" applyAlignment="1" applyBorder="1" applyFont="1">
      <alignment horizontal="center" vertical="bottom"/>
    </xf>
    <xf borderId="10" fillId="0" fontId="5" numFmtId="0" xfId="0" applyAlignment="1" applyBorder="1" applyFont="1">
      <alignment horizontal="center" vertical="bottom"/>
    </xf>
    <xf borderId="12" fillId="0" fontId="6" numFmtId="0" xfId="0" applyAlignment="1" applyBorder="1" applyFont="1">
      <alignment vertical="bottom"/>
    </xf>
    <xf borderId="13" fillId="0" fontId="7" numFmtId="164" xfId="0" applyAlignment="1" applyBorder="1" applyFont="1" applyNumberFormat="1">
      <alignment horizontal="center" readingOrder="0" vertical="bottom"/>
    </xf>
    <xf borderId="14" fillId="0" fontId="7" numFmtId="164" xfId="0" applyAlignment="1" applyBorder="1" applyFont="1" applyNumberFormat="1">
      <alignment horizontal="center" readingOrder="0" vertical="bottom"/>
    </xf>
    <xf borderId="13" fillId="0" fontId="7" numFmtId="164" xfId="0" applyAlignment="1" applyBorder="1" applyFont="1" applyNumberFormat="1">
      <alignment horizontal="center" vertical="bottom"/>
    </xf>
    <xf borderId="15" fillId="0" fontId="7" numFmtId="164" xfId="0" applyAlignment="1" applyBorder="1" applyFont="1" applyNumberFormat="1">
      <alignment horizontal="center" vertical="bottom"/>
    </xf>
    <xf borderId="16" fillId="0" fontId="6" numFmtId="0" xfId="0" applyAlignment="1" applyBorder="1" applyFont="1">
      <alignment vertical="bottom"/>
    </xf>
    <xf borderId="14" fillId="0" fontId="7" numFmtId="164" xfId="0" applyAlignment="1" applyBorder="1" applyFont="1" applyNumberFormat="1">
      <alignment horizontal="right" readingOrder="0" vertical="bottom"/>
    </xf>
    <xf borderId="15" fillId="0" fontId="7" numFmtId="164" xfId="0" applyAlignment="1" applyBorder="1" applyFont="1" applyNumberFormat="1">
      <alignment horizontal="center" readingOrder="0" vertical="bottom"/>
    </xf>
    <xf borderId="17" fillId="0" fontId="7" numFmtId="164" xfId="0" applyAlignment="1" applyBorder="1" applyFont="1" applyNumberFormat="1">
      <alignment horizontal="right" readingOrder="0" vertical="bottom"/>
    </xf>
    <xf borderId="18" fillId="0" fontId="7" numFmtId="164" xfId="0" applyAlignment="1" applyBorder="1" applyFont="1" applyNumberFormat="1">
      <alignment horizontal="center" vertical="bottom"/>
    </xf>
    <xf borderId="18" fillId="0" fontId="3" numFmtId="164" xfId="0" applyAlignment="1" applyBorder="1" applyFont="1" applyNumberFormat="1">
      <alignment vertical="bottom"/>
    </xf>
    <xf borderId="17" fillId="0" fontId="3" numFmtId="164" xfId="0" applyAlignment="1" applyBorder="1" applyFont="1" applyNumberFormat="1">
      <alignment vertical="bottom"/>
    </xf>
    <xf borderId="15" fillId="0" fontId="3" numFmtId="164" xfId="0" applyAlignment="1" applyBorder="1" applyFont="1" applyNumberFormat="1">
      <alignment vertical="bottom"/>
    </xf>
    <xf borderId="18" fillId="0" fontId="7" numFmtId="164" xfId="0" applyAlignment="1" applyBorder="1" applyFont="1" applyNumberFormat="1">
      <alignment horizontal="center" readingOrder="0" vertical="bottom"/>
    </xf>
    <xf borderId="0" fillId="0" fontId="3" numFmtId="0" xfId="0" applyAlignment="1" applyFont="1">
      <alignment readingOrder="0" vertical="bottom"/>
    </xf>
    <xf borderId="19" fillId="0" fontId="3" numFmtId="0" xfId="0" applyAlignment="1" applyBorder="1" applyFont="1">
      <alignment vertical="bottom"/>
    </xf>
    <xf borderId="20" fillId="0" fontId="3" numFmtId="0" xfId="0" applyAlignment="1" applyBorder="1" applyFont="1">
      <alignment vertical="bottom"/>
    </xf>
    <xf borderId="21" fillId="0" fontId="3" numFmtId="0" xfId="0" applyAlignment="1" applyBorder="1" applyFont="1">
      <alignment vertical="bottom"/>
    </xf>
    <xf borderId="20" fillId="0" fontId="3" numFmtId="164" xfId="0" applyAlignment="1" applyBorder="1" applyFont="1" applyNumberFormat="1">
      <alignment vertical="bottom"/>
    </xf>
    <xf borderId="22" fillId="0" fontId="8" numFmtId="0" xfId="0" applyAlignment="1" applyBorder="1" applyFont="1">
      <alignment horizontal="right" vertical="bottom"/>
    </xf>
    <xf borderId="10" fillId="2" fontId="8" numFmtId="164" xfId="0" applyAlignment="1" applyBorder="1" applyFill="1" applyFont="1" applyNumberFormat="1">
      <alignment horizontal="right" vertical="bottom"/>
    </xf>
    <xf borderId="11" fillId="2" fontId="8" numFmtId="164" xfId="0" applyAlignment="1" applyBorder="1" applyFont="1" applyNumberFormat="1">
      <alignment horizontal="right" vertical="bottom"/>
    </xf>
    <xf borderId="23" fillId="2" fontId="8" numFmtId="164" xfId="0" applyAlignment="1" applyBorder="1" applyFont="1" applyNumberFormat="1">
      <alignment horizontal="right" vertical="bottom"/>
    </xf>
    <xf borderId="22" fillId="0" fontId="4" numFmtId="0" xfId="0" applyAlignment="1" applyBorder="1" applyFont="1">
      <alignment horizontal="center" vertical="bottom"/>
    </xf>
    <xf borderId="24" fillId="0" fontId="2" numFmtId="0" xfId="0" applyBorder="1" applyFont="1"/>
    <xf borderId="25" fillId="0" fontId="2" numFmtId="0" xfId="0" applyBorder="1" applyFont="1"/>
    <xf borderId="26" fillId="0" fontId="9" numFmtId="0" xfId="0" applyAlignment="1" applyBorder="1" applyFont="1">
      <alignment vertical="bottom"/>
    </xf>
    <xf borderId="27" fillId="0" fontId="3" numFmtId="0" xfId="0" applyAlignment="1" applyBorder="1" applyFont="1">
      <alignment vertical="bottom"/>
    </xf>
    <xf borderId="28" fillId="0" fontId="3" numFmtId="0" xfId="0" applyAlignment="1" applyBorder="1" applyFont="1">
      <alignment vertical="bottom"/>
    </xf>
    <xf borderId="29" fillId="0" fontId="8" numFmtId="0" xfId="0" applyAlignment="1" applyBorder="1" applyFont="1">
      <alignment vertical="bottom"/>
    </xf>
    <xf borderId="30" fillId="0" fontId="7" numFmtId="0" xfId="0" applyAlignment="1" applyBorder="1" applyFont="1">
      <alignment vertical="bottom"/>
    </xf>
    <xf borderId="31" fillId="0" fontId="3" numFmtId="164" xfId="0" applyAlignment="1" applyBorder="1" applyFont="1" applyNumberFormat="1">
      <alignment vertical="bottom"/>
    </xf>
    <xf borderId="14" fillId="0" fontId="7" numFmtId="164" xfId="0" applyAlignment="1" applyBorder="1" applyFont="1" applyNumberFormat="1">
      <alignment horizontal="right" vertical="bottom"/>
    </xf>
    <xf borderId="32" fillId="0" fontId="7" numFmtId="0" xfId="0" applyAlignment="1" applyBorder="1" applyFont="1">
      <alignment vertical="bottom"/>
    </xf>
    <xf borderId="33" fillId="0" fontId="3" numFmtId="164" xfId="0" applyAlignment="1" applyBorder="1" applyFont="1" applyNumberFormat="1">
      <alignment readingOrder="0" vertical="bottom"/>
    </xf>
    <xf borderId="15" fillId="3" fontId="3" numFmtId="164" xfId="0" applyAlignment="1" applyBorder="1" applyFill="1" applyFont="1" applyNumberFormat="1">
      <alignment readingOrder="0" vertical="bottom"/>
    </xf>
    <xf borderId="17" fillId="0" fontId="7" numFmtId="164" xfId="0" applyAlignment="1" applyBorder="1" applyFont="1" applyNumberFormat="1">
      <alignment horizontal="right" vertical="bottom"/>
    </xf>
    <xf borderId="32" fillId="0" fontId="7" numFmtId="0" xfId="0" applyAlignment="1" applyBorder="1" applyFont="1">
      <alignment shrinkToFit="0" vertical="bottom" wrapText="1"/>
    </xf>
    <xf borderId="33" fillId="0" fontId="3" numFmtId="164" xfId="0" applyAlignment="1" applyBorder="1" applyFont="1" applyNumberFormat="1">
      <alignment vertical="bottom"/>
    </xf>
    <xf borderId="34" fillId="0" fontId="7" numFmtId="0" xfId="0" applyAlignment="1" applyBorder="1" applyFont="1">
      <alignment vertical="bottom"/>
    </xf>
    <xf borderId="35" fillId="0" fontId="3" numFmtId="164" xfId="0" applyAlignment="1" applyBorder="1" applyFont="1" applyNumberFormat="1">
      <alignment vertical="bottom"/>
    </xf>
    <xf borderId="36" fillId="0" fontId="3" numFmtId="164" xfId="0" applyAlignment="1" applyBorder="1" applyFont="1" applyNumberFormat="1">
      <alignment vertical="bottom"/>
    </xf>
    <xf borderId="21" fillId="0" fontId="7" numFmtId="164" xfId="0" applyAlignment="1" applyBorder="1" applyFont="1" applyNumberFormat="1">
      <alignment horizontal="right" vertical="bottom"/>
    </xf>
    <xf borderId="37" fillId="0" fontId="8" numFmtId="0" xfId="0" applyAlignment="1" applyBorder="1" applyFont="1">
      <alignment vertical="bottom"/>
    </xf>
    <xf borderId="38" fillId="2" fontId="8" numFmtId="164" xfId="0" applyAlignment="1" applyBorder="1" applyFont="1" applyNumberFormat="1">
      <alignment horizontal="right" vertical="bottom"/>
    </xf>
    <xf borderId="26" fillId="0" fontId="3" numFmtId="0" xfId="0" applyAlignment="1" applyBorder="1" applyFont="1">
      <alignment vertical="bottom"/>
    </xf>
    <xf borderId="39" fillId="0" fontId="8" numFmtId="0" xfId="0" applyAlignment="1" applyBorder="1" applyFont="1">
      <alignment vertical="bottom"/>
    </xf>
    <xf borderId="26" fillId="0" fontId="6" numFmtId="0" xfId="0" applyAlignment="1" applyBorder="1" applyFont="1">
      <alignment vertical="bottom"/>
    </xf>
    <xf borderId="40" fillId="0" fontId="3" numFmtId="164" xfId="0" applyAlignment="1" applyBorder="1" applyFont="1" applyNumberFormat="1">
      <alignment vertical="bottom"/>
    </xf>
    <xf borderId="41" fillId="0" fontId="3" numFmtId="164" xfId="0" applyAlignment="1" applyBorder="1" applyFont="1" applyNumberFormat="1">
      <alignment vertical="bottom"/>
    </xf>
    <xf borderId="28" fillId="0" fontId="6" numFmtId="164" xfId="0" applyAlignment="1" applyBorder="1" applyFont="1" applyNumberFormat="1">
      <alignment horizontal="right" vertical="bottom"/>
    </xf>
    <xf borderId="42" fillId="0" fontId="8" numFmtId="0" xfId="0" applyAlignment="1" applyBorder="1" applyFont="1">
      <alignment vertical="bottom"/>
    </xf>
    <xf borderId="43" fillId="0" fontId="6" numFmtId="0" xfId="0" applyAlignment="1" applyBorder="1" applyFont="1">
      <alignment vertical="bottom"/>
    </xf>
    <xf borderId="44" fillId="0" fontId="6" numFmtId="0" xfId="0" applyAlignment="1" applyBorder="1" applyFont="1">
      <alignment vertical="bottom"/>
    </xf>
    <xf borderId="28" fillId="0" fontId="7" numFmtId="164" xfId="0" applyAlignment="1" applyBorder="1" applyFont="1" applyNumberFormat="1">
      <alignment horizontal="right" vertical="bottom"/>
    </xf>
    <xf borderId="43" fillId="0" fontId="7" numFmtId="0" xfId="0" applyAlignment="1" applyBorder="1" applyFont="1">
      <alignment vertical="bottom"/>
    </xf>
    <xf borderId="10" fillId="0" fontId="3" numFmtId="164" xfId="0" applyAlignment="1" applyBorder="1" applyFont="1" applyNumberFormat="1">
      <alignment vertical="bottom"/>
    </xf>
    <xf borderId="15" fillId="0" fontId="6" numFmtId="164" xfId="0" applyAlignment="1" applyBorder="1" applyFont="1" applyNumberFormat="1">
      <alignment horizontal="right" vertical="bottom"/>
    </xf>
    <xf borderId="45" fillId="2" fontId="3" numFmtId="164" xfId="0" applyAlignment="1" applyBorder="1" applyFont="1" applyNumberFormat="1">
      <alignment vertical="bottom"/>
    </xf>
    <xf borderId="46" fillId="2" fontId="3" numFmtId="164" xfId="0" applyAlignment="1" applyBorder="1" applyFont="1" applyNumberFormat="1">
      <alignment vertical="bottom"/>
    </xf>
    <xf borderId="10" fillId="2" fontId="6" numFmtId="164" xfId="0" applyAlignment="1" applyBorder="1" applyFont="1" applyNumberFormat="1">
      <alignment horizontal="right" vertical="bottom"/>
    </xf>
    <xf borderId="46" fillId="2" fontId="6" numFmtId="164" xfId="0" applyAlignment="1" applyBorder="1" applyFont="1" applyNumberFormat="1">
      <alignment horizontal="right" vertical="bottom"/>
    </xf>
    <xf borderId="36" fillId="0" fontId="3" numFmtId="0" xfId="0" applyAlignment="1" applyBorder="1" applyFont="1">
      <alignment vertical="bottom"/>
    </xf>
    <xf borderId="47" fillId="0" fontId="8" numFmtId="0" xfId="0" applyAlignment="1" applyBorder="1" applyFont="1">
      <alignment vertical="bottom"/>
    </xf>
    <xf borderId="0" fillId="0" fontId="8" numFmtId="0" xfId="0" applyAlignment="1" applyFont="1">
      <alignment vertical="bottom"/>
    </xf>
    <xf borderId="48" fillId="0" fontId="8" numFmtId="0" xfId="0" applyAlignment="1" applyBorder="1" applyFont="1">
      <alignment vertical="bottom"/>
    </xf>
    <xf borderId="13" fillId="0" fontId="6" numFmtId="0" xfId="0" applyAlignment="1" applyBorder="1" applyFont="1">
      <alignment vertical="bottom"/>
    </xf>
    <xf borderId="15" fillId="0" fontId="10" numFmtId="164" xfId="0" applyAlignment="1" applyBorder="1" applyFont="1" applyNumberFormat="1">
      <alignment readingOrder="0" vertical="bottom"/>
    </xf>
    <xf borderId="15" fillId="0" fontId="11" numFmtId="164" xfId="0" applyAlignment="1" applyBorder="1" applyFont="1" applyNumberFormat="1">
      <alignment horizontal="right" readingOrder="0" vertical="bottom"/>
    </xf>
    <xf borderId="13" fillId="0" fontId="11" numFmtId="164" xfId="0" applyAlignment="1" applyBorder="1" applyFont="1" applyNumberFormat="1">
      <alignment horizontal="center" vertical="bottom"/>
    </xf>
    <xf borderId="18" fillId="0" fontId="6" numFmtId="0" xfId="0" applyAlignment="1" applyBorder="1" applyFont="1">
      <alignment vertical="bottom"/>
    </xf>
    <xf borderId="18" fillId="0" fontId="10" numFmtId="164" xfId="0" applyAlignment="1" applyBorder="1" applyFont="1" applyNumberFormat="1">
      <alignment vertical="bottom"/>
    </xf>
    <xf borderId="15" fillId="0" fontId="11" numFmtId="164" xfId="0" applyAlignment="1" applyBorder="1" applyFont="1" applyNumberFormat="1">
      <alignment horizontal="center" vertical="bottom"/>
    </xf>
    <xf borderId="18" fillId="0" fontId="10" numFmtId="164" xfId="0" applyAlignment="1" applyBorder="1" applyFont="1" applyNumberFormat="1">
      <alignment readingOrder="0" vertical="bottom"/>
    </xf>
    <xf borderId="18" fillId="3" fontId="11" numFmtId="164" xfId="0" applyAlignment="1" applyBorder="1" applyFont="1" applyNumberFormat="1">
      <alignment horizontal="right" readingOrder="0" vertical="bottom"/>
    </xf>
    <xf borderId="49" fillId="0" fontId="6" numFmtId="0" xfId="0" applyAlignment="1" applyBorder="1" applyFont="1">
      <alignment vertical="bottom"/>
    </xf>
    <xf borderId="49" fillId="0" fontId="10" numFmtId="164" xfId="0" applyAlignment="1" applyBorder="1" applyFont="1" applyNumberFormat="1">
      <alignment vertical="bottom"/>
    </xf>
    <xf borderId="50" fillId="0" fontId="8" numFmtId="0" xfId="0" applyAlignment="1" applyBorder="1" applyFont="1">
      <alignment vertical="bottom"/>
    </xf>
    <xf borderId="51" fillId="2" fontId="12" numFmtId="164" xfId="0" applyAlignment="1" applyBorder="1" applyFont="1" applyNumberFormat="1">
      <alignment horizontal="right" vertical="bottom"/>
    </xf>
    <xf borderId="46" fillId="2" fontId="12" numFmtId="164" xfId="0" applyAlignment="1" applyBorder="1" applyFont="1" applyNumberFormat="1">
      <alignment horizontal="right" vertical="bottom"/>
    </xf>
    <xf borderId="52" fillId="2" fontId="8" numFmtId="164" xfId="0" applyAlignment="1" applyBorder="1" applyFont="1" applyNumberFormat="1">
      <alignment horizontal="right" vertical="bottom"/>
    </xf>
    <xf borderId="0" fillId="0" fontId="10" numFmtId="0" xfId="0" applyAlignment="1" applyFont="1">
      <alignment vertical="bottom"/>
    </xf>
    <xf borderId="28" fillId="0" fontId="10" numFmtId="0" xfId="0" applyAlignment="1" applyBorder="1" applyFont="1">
      <alignment vertical="bottom"/>
    </xf>
    <xf borderId="53" fillId="0" fontId="8" numFmtId="0" xfId="0" applyAlignment="1" applyBorder="1" applyFont="1">
      <alignment vertical="bottom"/>
    </xf>
    <xf borderId="42" fillId="0" fontId="7" numFmtId="0" xfId="0" applyAlignment="1" applyBorder="1" applyFont="1">
      <alignment readingOrder="0" vertical="bottom"/>
    </xf>
    <xf borderId="18" fillId="0" fontId="13" numFmtId="164" xfId="0" applyAlignment="1" applyBorder="1" applyFont="1" applyNumberFormat="1">
      <alignment readingOrder="0" vertical="bottom"/>
    </xf>
    <xf borderId="15" fillId="0" fontId="13" numFmtId="164" xfId="0" applyAlignment="1" applyBorder="1" applyFont="1" applyNumberFormat="1">
      <alignment horizontal="center" vertical="bottom"/>
    </xf>
    <xf borderId="31" fillId="0" fontId="7" numFmtId="164" xfId="0" applyAlignment="1" applyBorder="1" applyFont="1" applyNumberFormat="1">
      <alignment readingOrder="0" vertical="bottom"/>
    </xf>
    <xf borderId="40" fillId="2" fontId="11" numFmtId="164" xfId="0" applyAlignment="1" applyBorder="1" applyFont="1" applyNumberFormat="1">
      <alignment horizontal="right" readingOrder="0" vertical="bottom"/>
    </xf>
    <xf borderId="54" fillId="2" fontId="14" numFmtId="164" xfId="0" applyAlignment="1" applyBorder="1" applyFont="1" applyNumberFormat="1">
      <alignment readingOrder="0" vertical="bottom"/>
    </xf>
    <xf borderId="55" fillId="2" fontId="15" numFmtId="164" xfId="0" applyAlignment="1" applyBorder="1" applyFont="1" applyNumberFormat="1">
      <alignment vertical="bottom"/>
    </xf>
    <xf borderId="28" fillId="0" fontId="16" numFmtId="0" xfId="0" applyAlignment="1" applyBorder="1" applyFont="1">
      <alignment vertical="bottom"/>
    </xf>
    <xf borderId="56" fillId="0" fontId="8" numFmtId="0" xfId="0" applyAlignment="1" applyBorder="1" applyFont="1">
      <alignment vertical="bottom"/>
    </xf>
    <xf borderId="57" fillId="0" fontId="6" numFmtId="0" xfId="0" applyAlignment="1" applyBorder="1" applyFont="1">
      <alignment vertical="bottom"/>
    </xf>
    <xf borderId="58" fillId="0" fontId="10" numFmtId="164" xfId="0" applyAlignment="1" applyBorder="1" applyFont="1" applyNumberFormat="1">
      <alignment vertical="bottom"/>
    </xf>
    <xf borderId="31" fillId="0" fontId="10" numFmtId="164" xfId="0" applyAlignment="1" applyBorder="1" applyFont="1" applyNumberFormat="1">
      <alignment vertical="bottom"/>
    </xf>
    <xf borderId="59" fillId="0" fontId="7" numFmtId="164" xfId="0" applyAlignment="1" applyBorder="1" applyFont="1" applyNumberFormat="1">
      <alignment horizontal="right" vertical="bottom"/>
    </xf>
    <xf borderId="60" fillId="0" fontId="6" numFmtId="0" xfId="0" applyAlignment="1" applyBorder="1" applyFont="1">
      <alignment vertical="bottom"/>
    </xf>
    <xf borderId="61" fillId="0" fontId="10" numFmtId="164" xfId="0" applyAlignment="1" applyBorder="1" applyFont="1" applyNumberFormat="1">
      <alignment vertical="bottom"/>
    </xf>
    <xf borderId="62" fillId="0" fontId="7" numFmtId="164" xfId="0" applyAlignment="1" applyBorder="1" applyFont="1" applyNumberFormat="1">
      <alignment horizontal="right" vertical="bottom"/>
    </xf>
    <xf borderId="63" fillId="0" fontId="10" numFmtId="164" xfId="0" applyAlignment="1" applyBorder="1" applyFont="1" applyNumberFormat="1">
      <alignment vertical="bottom"/>
    </xf>
    <xf borderId="41" fillId="0" fontId="10" numFmtId="164" xfId="0" applyAlignment="1" applyBorder="1" applyFont="1" applyNumberFormat="1">
      <alignment vertical="bottom"/>
    </xf>
    <xf borderId="64" fillId="0" fontId="7" numFmtId="164" xfId="0" applyAlignment="1" applyBorder="1" applyFont="1" applyNumberFormat="1">
      <alignment horizontal="right" vertical="bottom"/>
    </xf>
    <xf borderId="10" fillId="2" fontId="12" numFmtId="164" xfId="0" applyAlignment="1" applyBorder="1" applyFont="1" applyNumberFormat="1">
      <alignment horizontal="right" vertical="bottom"/>
    </xf>
    <xf borderId="38" fillId="2" fontId="12" numFmtId="164" xfId="0" applyAlignment="1" applyBorder="1" applyFont="1" applyNumberFormat="1">
      <alignment horizontal="right" vertical="bottom"/>
    </xf>
    <xf borderId="56" fillId="0" fontId="15" numFmtId="0" xfId="0" applyAlignment="1" applyBorder="1" applyFont="1">
      <alignment readingOrder="0" vertical="bottom"/>
    </xf>
    <xf borderId="15" fillId="0" fontId="11" numFmtId="164" xfId="0" applyAlignment="1" applyBorder="1" applyFont="1" applyNumberFormat="1">
      <alignment horizontal="right" vertical="bottom"/>
    </xf>
    <xf borderId="58" fillId="0" fontId="11" numFmtId="164" xfId="0" applyAlignment="1" applyBorder="1" applyFont="1" applyNumberFormat="1">
      <alignment vertical="bottom"/>
    </xf>
    <xf borderId="61" fillId="0" fontId="10" numFmtId="164" xfId="0" applyAlignment="1" applyBorder="1" applyFont="1" applyNumberFormat="1">
      <alignment readingOrder="0" vertical="bottom"/>
    </xf>
    <xf borderId="15" fillId="0" fontId="10" numFmtId="164" xfId="0" applyAlignment="1" applyBorder="1" applyFont="1" applyNumberFormat="1">
      <alignment vertical="bottom"/>
    </xf>
    <xf borderId="65" fillId="0" fontId="6" numFmtId="0" xfId="0" applyAlignment="1" applyBorder="1" applyFont="1">
      <alignment vertical="bottom"/>
    </xf>
    <xf borderId="66" fillId="0" fontId="10" numFmtId="164" xfId="0" applyAlignment="1" applyBorder="1" applyFont="1" applyNumberFormat="1">
      <alignment vertical="bottom"/>
    </xf>
    <xf borderId="40" fillId="0" fontId="10" numFmtId="164" xfId="0" applyAlignment="1" applyBorder="1" applyFont="1" applyNumberFormat="1">
      <alignment vertical="bottom"/>
    </xf>
    <xf borderId="67" fillId="0" fontId="7" numFmtId="164" xfId="0" applyAlignment="1" applyBorder="1" applyFont="1" applyNumberFormat="1">
      <alignment horizontal="right" vertical="bottom"/>
    </xf>
    <xf borderId="40" fillId="2" fontId="12" numFmtId="164" xfId="0" applyAlignment="1" applyBorder="1" applyFont="1" applyNumberFormat="1">
      <alignment horizontal="right" vertical="bottom"/>
    </xf>
    <xf borderId="54" fillId="2" fontId="12" numFmtId="164" xfId="0" applyAlignment="1" applyBorder="1" applyFont="1" applyNumberFormat="1">
      <alignment horizontal="right" vertical="bottom"/>
    </xf>
    <xf borderId="54" fillId="2" fontId="8" numFmtId="164" xfId="0" applyAlignment="1" applyBorder="1" applyFont="1" applyNumberFormat="1">
      <alignment horizontal="right" vertical="bottom"/>
    </xf>
    <xf borderId="14" fillId="0" fontId="6" numFmtId="164" xfId="0" applyAlignment="1" applyBorder="1" applyFont="1" applyNumberFormat="1">
      <alignment horizontal="right" vertical="bottom"/>
    </xf>
    <xf borderId="17" fillId="0" fontId="6" numFmtId="164" xfId="0" applyAlignment="1" applyBorder="1" applyFont="1" applyNumberFormat="1">
      <alignment horizontal="right" vertical="bottom"/>
    </xf>
    <xf borderId="46" fillId="2" fontId="17" numFmtId="164" xfId="0" applyAlignment="1" applyBorder="1" applyFont="1" applyNumberFormat="1">
      <alignment horizontal="right" vertical="bottom"/>
    </xf>
    <xf borderId="51" fillId="2" fontId="17" numFmtId="164" xfId="0" applyAlignment="1" applyBorder="1" applyFont="1" applyNumberFormat="1">
      <alignment horizontal="right" vertical="bottom"/>
    </xf>
    <xf borderId="68" fillId="0" fontId="15" numFmtId="0" xfId="0" applyAlignment="1" applyBorder="1" applyFont="1">
      <alignment readingOrder="0" vertical="bottom"/>
    </xf>
    <xf borderId="69" fillId="0" fontId="11" numFmtId="164" xfId="0" applyAlignment="1" applyBorder="1" applyFont="1" applyNumberFormat="1">
      <alignment readingOrder="0" vertical="bottom"/>
    </xf>
    <xf borderId="31" fillId="0" fontId="11" numFmtId="164" xfId="0" applyAlignment="1" applyBorder="1" applyFont="1" applyNumberFormat="1">
      <alignment horizontal="center" vertical="bottom"/>
    </xf>
    <xf borderId="0" fillId="0" fontId="3" numFmtId="164" xfId="0" applyAlignment="1" applyFont="1" applyNumberFormat="1">
      <alignment vertical="bottom"/>
    </xf>
    <xf borderId="20" fillId="0" fontId="10" numFmtId="164" xfId="0" applyAlignment="1" applyBorder="1" applyFont="1" applyNumberFormat="1">
      <alignment vertical="bottom"/>
    </xf>
    <xf borderId="70" fillId="0" fontId="11" numFmtId="164" xfId="0" applyAlignment="1" applyBorder="1" applyFont="1" applyNumberFormat="1">
      <alignment vertical="bottom"/>
    </xf>
    <xf borderId="71" fillId="0" fontId="8" numFmtId="0" xfId="0" applyAlignment="1" applyBorder="1" applyFont="1">
      <alignment vertical="bottom"/>
    </xf>
    <xf borderId="11" fillId="2" fontId="12" numFmtId="164" xfId="0" applyAlignment="1" applyBorder="1" applyFont="1" applyNumberFormat="1">
      <alignment horizontal="right" vertical="bottom"/>
    </xf>
    <xf borderId="72" fillId="0" fontId="18" numFmtId="0" xfId="0" applyAlignment="1" applyBorder="1" applyFont="1">
      <alignment vertical="bottom"/>
    </xf>
    <xf borderId="73" fillId="2" fontId="12" numFmtId="164" xfId="0" applyAlignment="1" applyBorder="1" applyFont="1" applyNumberFormat="1">
      <alignment horizontal="center" vertical="bottom"/>
    </xf>
    <xf borderId="73" fillId="2" fontId="8" numFmtId="164" xfId="0" applyAlignment="1" applyBorder="1" applyFont="1" applyNumberFormat="1">
      <alignment horizontal="center" vertical="bottom"/>
    </xf>
    <xf borderId="1" fillId="0" fontId="18" numFmtId="0" xfId="0" applyAlignment="1" applyBorder="1" applyFont="1">
      <alignment vertical="bottom"/>
    </xf>
    <xf borderId="74" fillId="0" fontId="6" numFmtId="0" xfId="0" applyAlignment="1" applyBorder="1" applyFont="1">
      <alignment vertical="bottom"/>
    </xf>
    <xf borderId="74" fillId="0" fontId="10" numFmtId="164" xfId="0" applyAlignment="1" applyBorder="1" applyFont="1" applyNumberFormat="1">
      <alignment vertical="bottom"/>
    </xf>
    <xf borderId="74" fillId="0" fontId="11" numFmtId="164" xfId="0" applyAlignment="1" applyBorder="1" applyFont="1" applyNumberFormat="1">
      <alignment readingOrder="0" vertical="bottom"/>
    </xf>
    <xf borderId="15" fillId="0" fontId="7" numFmtId="164" xfId="0" applyAlignment="1" applyBorder="1" applyFont="1" applyNumberFormat="1">
      <alignment horizontal="right" vertical="bottom"/>
    </xf>
    <xf borderId="18" fillId="0" fontId="11" numFmtId="164" xfId="0" applyAlignment="1" applyBorder="1" applyFont="1" applyNumberFormat="1">
      <alignment horizontal="right" readingOrder="0" vertical="bottom"/>
    </xf>
    <xf borderId="18" fillId="0" fontId="7" numFmtId="164" xfId="0" applyAlignment="1" applyBorder="1" applyFont="1" applyNumberFormat="1">
      <alignment horizontal="right" vertical="bottom"/>
    </xf>
    <xf borderId="20" fillId="0" fontId="7" numFmtId="164" xfId="0" applyAlignment="1" applyBorder="1" applyFont="1" applyNumberFormat="1">
      <alignment horizontal="right" vertical="bottom"/>
    </xf>
    <xf borderId="4" fillId="0" fontId="19" numFmtId="0" xfId="0" applyAlignment="1" applyBorder="1" applyFont="1">
      <alignment vertical="bottom"/>
    </xf>
    <xf borderId="46" fillId="2" fontId="8" numFmtId="164" xfId="0" applyAlignment="1" applyBorder="1" applyFont="1" applyNumberFormat="1">
      <alignment horizontal="right" vertical="bottom"/>
    </xf>
    <xf borderId="30" fillId="0" fontId="7" numFmtId="0" xfId="0" applyAlignment="1" applyBorder="1" applyFont="1">
      <alignment horizontal="right" vertical="bottom"/>
    </xf>
    <xf borderId="13" fillId="0" fontId="6" numFmtId="164" xfId="0" applyAlignment="1" applyBorder="1" applyFont="1" applyNumberFormat="1">
      <alignment horizontal="right" vertical="bottom"/>
    </xf>
    <xf borderId="32" fillId="0" fontId="7" numFmtId="0" xfId="0" applyAlignment="1" applyBorder="1" applyFont="1">
      <alignment horizontal="right" vertical="bottom"/>
    </xf>
    <xf borderId="18" fillId="0" fontId="20" numFmtId="164" xfId="0" applyAlignment="1" applyBorder="1" applyFont="1" applyNumberFormat="1">
      <alignment horizontal="right" vertical="bottom"/>
    </xf>
    <xf borderId="32" fillId="0" fontId="6" numFmtId="0" xfId="0" applyAlignment="1" applyBorder="1" applyFont="1">
      <alignment horizontal="right" vertical="bottom"/>
    </xf>
    <xf borderId="18" fillId="0" fontId="6" numFmtId="164" xfId="0" applyAlignment="1" applyBorder="1" applyFont="1" applyNumberFormat="1">
      <alignment horizontal="right" vertical="bottom"/>
    </xf>
    <xf borderId="32" fillId="0" fontId="7" numFmtId="0" xfId="0" applyAlignment="1" applyBorder="1" applyFont="1">
      <alignment horizontal="right" readingOrder="0" vertical="bottom"/>
    </xf>
    <xf borderId="18" fillId="0" fontId="7" numFmtId="164" xfId="0" applyAlignment="1" applyBorder="1" applyFont="1" applyNumberFormat="1">
      <alignment vertical="bottom"/>
    </xf>
    <xf borderId="34" fillId="0" fontId="7" numFmtId="0" xfId="0" applyAlignment="1" applyBorder="1" applyFont="1">
      <alignment horizontal="right" readingOrder="0" vertical="bottom"/>
    </xf>
    <xf borderId="49" fillId="0" fontId="3" numFmtId="164" xfId="0" applyAlignment="1" applyBorder="1" applyFont="1" applyNumberFormat="1">
      <alignment vertical="bottom"/>
    </xf>
    <xf borderId="49" fillId="0" fontId="7" numFmtId="0" xfId="0" applyAlignment="1" applyBorder="1" applyFont="1">
      <alignment vertical="bottom"/>
    </xf>
    <xf borderId="49" fillId="0" fontId="6" numFmtId="164" xfId="0" applyAlignment="1" applyBorder="1" applyFont="1" applyNumberFormat="1">
      <alignment horizontal="right" vertical="bottom"/>
    </xf>
    <xf borderId="0" fillId="4" fontId="21" numFmtId="165" xfId="0" applyAlignment="1" applyFill="1" applyFont="1" applyNumberFormat="1">
      <alignment horizontal="right" readingOrder="0"/>
    </xf>
    <xf borderId="10" fillId="0" fontId="7" numFmtId="0" xfId="0" applyAlignment="1" applyBorder="1" applyFont="1">
      <alignment horizontal="right" readingOrder="0" vertical="bottom"/>
    </xf>
    <xf borderId="10" fillId="5" fontId="15" numFmtId="164" xfId="0" applyAlignment="1" applyBorder="1" applyFill="1" applyFont="1" applyNumberFormat="1">
      <alignment horizontal="right" readingOrder="0" vertical="bottom"/>
    </xf>
    <xf borderId="11" fillId="5" fontId="15" numFmtId="164" xfId="0" applyAlignment="1" applyBorder="1" applyFont="1" applyNumberFormat="1">
      <alignment horizontal="right" vertical="bottom"/>
    </xf>
    <xf borderId="10" fillId="0" fontId="3" numFmtId="0" xfId="0" applyAlignment="1" applyBorder="1" applyFont="1">
      <alignment vertical="bottom"/>
    </xf>
    <xf borderId="10" fillId="0" fontId="7" numFmtId="0" xfId="0" applyAlignment="1" applyBorder="1" applyFont="1">
      <alignment horizontal="right" vertical="bottom"/>
    </xf>
    <xf borderId="10" fillId="0" fontId="7" numFmtId="0" xfId="0" applyAlignment="1" applyBorder="1" applyFont="1">
      <alignment horizontal="center" vertical="bottom"/>
    </xf>
    <xf borderId="11" fillId="0" fontId="7" numFmtId="0" xfId="0" applyAlignment="1" applyBorder="1" applyFont="1">
      <alignment readingOrder="0" shrinkToFit="0" vertical="bottom" wrapText="1"/>
    </xf>
    <xf borderId="0" fillId="3" fontId="3" numFmtId="164" xfId="0" applyAlignment="1" applyFont="1" applyNumberFormat="1">
      <alignment vertical="bottom"/>
    </xf>
    <xf borderId="74" fillId="3" fontId="3" numFmtId="164" xfId="0" applyAlignment="1" applyBorder="1" applyFont="1" applyNumberFormat="1">
      <alignment vertical="bottom"/>
    </xf>
    <xf borderId="71" fillId="6" fontId="7" numFmtId="0" xfId="0" applyAlignment="1" applyBorder="1" applyFill="1" applyFont="1">
      <alignment shrinkToFit="0" vertical="bottom" wrapText="1"/>
    </xf>
    <xf borderId="71" fillId="6" fontId="3" numFmtId="164" xfId="0" applyAlignment="1" applyBorder="1" applyFont="1" applyNumberFormat="1">
      <alignment vertical="bottom"/>
    </xf>
    <xf borderId="10" fillId="6" fontId="15" numFmtId="164" xfId="0" applyAlignment="1" applyBorder="1" applyFont="1" applyNumberFormat="1">
      <alignment horizontal="right" readingOrder="0" vertical="bottom"/>
    </xf>
    <xf borderId="10" fillId="6" fontId="15" numFmtId="164" xfId="0" applyAlignment="1" applyBorder="1" applyFont="1" applyNumberFormat="1">
      <alignment horizontal="right" vertical="bottom"/>
    </xf>
    <xf borderId="0" fillId="0" fontId="7" numFmtId="0" xfId="0" applyAlignment="1" applyFont="1">
      <alignment vertical="bottom"/>
    </xf>
    <xf borderId="40" fillId="0" fontId="7" numFmtId="0" xfId="0" applyAlignment="1" applyBorder="1" applyFont="1">
      <alignment horizontal="right" readingOrder="0" vertical="bottom"/>
    </xf>
    <xf borderId="40" fillId="0" fontId="3" numFmtId="0" xfId="0" applyAlignment="1" applyBorder="1" applyFont="1">
      <alignment horizontal="center" vertical="bottom"/>
    </xf>
    <xf borderId="30" fillId="7" fontId="15" numFmtId="0" xfId="0" applyAlignment="1" applyBorder="1" applyFill="1" applyFont="1">
      <alignment horizontal="center" readingOrder="0" vertical="bottom"/>
    </xf>
    <xf borderId="75" fillId="0" fontId="2" numFmtId="0" xfId="0" applyBorder="1" applyFont="1"/>
    <xf borderId="76" fillId="0" fontId="2" numFmtId="0" xfId="0" applyBorder="1" applyFont="1"/>
    <xf borderId="0" fillId="3" fontId="15" numFmtId="0" xfId="0" applyAlignment="1" applyFont="1">
      <alignment horizontal="center" readingOrder="0" vertical="bottom"/>
    </xf>
    <xf borderId="65" fillId="7" fontId="16" numFmtId="0" xfId="0" applyAlignment="1" applyBorder="1" applyFont="1">
      <alignment horizontal="center" readingOrder="0"/>
    </xf>
    <xf borderId="77" fillId="7" fontId="15" numFmtId="0" xfId="0" applyAlignment="1" applyBorder="1" applyFont="1">
      <alignment horizontal="center" readingOrder="0" vertical="bottom"/>
    </xf>
    <xf borderId="67" fillId="7" fontId="15" numFmtId="164" xfId="0" applyAlignment="1" applyBorder="1" applyFont="1" applyNumberFormat="1">
      <alignment horizontal="center" readingOrder="0" vertical="bottom"/>
    </xf>
    <xf borderId="0" fillId="3" fontId="22" numFmtId="0" xfId="0" applyFont="1"/>
    <xf borderId="78" fillId="0" fontId="3" numFmtId="0" xfId="0" applyAlignment="1" applyBorder="1" applyFont="1">
      <alignment readingOrder="0"/>
    </xf>
    <xf borderId="79" fillId="0" fontId="3" numFmtId="0" xfId="0" applyAlignment="1" applyBorder="1" applyFont="1">
      <alignment vertical="bottom"/>
    </xf>
    <xf borderId="80" fillId="0" fontId="7" numFmtId="0" xfId="0" applyAlignment="1" applyBorder="1" applyFont="1">
      <alignment readingOrder="0" vertical="bottom"/>
    </xf>
    <xf borderId="0" fillId="3" fontId="7" numFmtId="164" xfId="0" applyAlignment="1" applyFont="1" applyNumberFormat="1">
      <alignment horizontal="center" readingOrder="0" vertical="bottom"/>
    </xf>
    <xf borderId="60" fillId="0" fontId="7" numFmtId="0" xfId="0" applyAlignment="1" applyBorder="1" applyFont="1">
      <alignment vertical="bottom"/>
    </xf>
    <xf borderId="81" fillId="0" fontId="7" numFmtId="164" xfId="0" applyAlignment="1" applyBorder="1" applyFont="1" applyNumberFormat="1">
      <alignment shrinkToFit="0" vertical="bottom" wrapText="1"/>
    </xf>
    <xf borderId="62" fillId="0" fontId="7" numFmtId="164" xfId="0" applyAlignment="1" applyBorder="1" applyFont="1" applyNumberFormat="1">
      <alignment horizontal="center" vertical="bottom"/>
    </xf>
    <xf borderId="82" fillId="0" fontId="6" numFmtId="0" xfId="0" applyAlignment="1" applyBorder="1" applyFont="1">
      <alignment shrinkToFit="0" vertical="bottom" wrapText="1"/>
    </xf>
    <xf borderId="83" fillId="0" fontId="6" numFmtId="164" xfId="0" applyAlignment="1" applyBorder="1" applyFont="1" applyNumberFormat="1">
      <alignment vertical="bottom"/>
    </xf>
    <xf borderId="60" fillId="0" fontId="7" numFmtId="0" xfId="0" applyAlignment="1" applyBorder="1" applyFont="1">
      <alignment vertical="bottom"/>
    </xf>
    <xf borderId="82" fillId="0" fontId="7" numFmtId="0" xfId="0" applyAlignment="1" applyBorder="1" applyFont="1">
      <alignment shrinkToFit="0" vertical="bottom" wrapText="1"/>
    </xf>
    <xf borderId="83" fillId="0" fontId="7" numFmtId="0" xfId="0" applyAlignment="1" applyBorder="1" applyFont="1">
      <alignment vertical="bottom"/>
    </xf>
    <xf borderId="0" fillId="3" fontId="7" numFmtId="164" xfId="0" applyAlignment="1" applyFont="1" applyNumberFormat="1">
      <alignment horizontal="right" readingOrder="0" vertical="bottom"/>
    </xf>
    <xf borderId="0" fillId="3" fontId="15" numFmtId="164" xfId="0" applyAlignment="1" applyFont="1" applyNumberFormat="1">
      <alignment horizontal="right" vertical="bottom"/>
    </xf>
    <xf borderId="26" fillId="0" fontId="22" numFmtId="0" xfId="0" applyBorder="1" applyFont="1"/>
    <xf borderId="28" fillId="0" fontId="22" numFmtId="0" xfId="0" applyBorder="1" applyFont="1"/>
    <xf borderId="84" fillId="0" fontId="23" numFmtId="0" xfId="0" applyAlignment="1" applyBorder="1" applyFont="1">
      <alignment readingOrder="0"/>
    </xf>
    <xf borderId="85" fillId="0" fontId="22" numFmtId="0" xfId="0" applyBorder="1" applyFont="1"/>
    <xf borderId="38" fillId="0" fontId="22" numFmtId="164" xfId="0" applyBorder="1" applyFont="1" applyNumberFormat="1"/>
    <xf borderId="81" fillId="0" fontId="24" numFmtId="0" xfId="0" applyAlignment="1" applyBorder="1" applyFont="1">
      <alignment horizontal="center" readingOrder="0" vertical="bottom"/>
    </xf>
    <xf borderId="81" fillId="0" fontId="25" numFmtId="0" xfId="0" applyAlignment="1" applyBorder="1" applyFont="1">
      <alignment horizontal="center" readingOrder="0" shrinkToFit="0" vertical="bottom" wrapText="0"/>
    </xf>
    <xf borderId="81" fillId="0" fontId="26" numFmtId="0" xfId="0" applyAlignment="1" applyBorder="1" applyFont="1">
      <alignment horizontal="center" readingOrder="0" vertical="bottom"/>
    </xf>
    <xf borderId="0" fillId="0" fontId="22" numFmtId="0" xfId="0" applyAlignment="1" applyFont="1">
      <alignment horizontal="center" shrinkToFit="0" wrapText="1"/>
    </xf>
    <xf borderId="81" fillId="3" fontId="21" numFmtId="166" xfId="0" applyAlignment="1" applyBorder="1" applyFont="1" applyNumberFormat="1">
      <alignment horizontal="center" readingOrder="0"/>
    </xf>
    <xf borderId="81" fillId="0" fontId="27" numFmtId="0" xfId="0" applyAlignment="1" applyBorder="1" applyFont="1">
      <alignment horizontal="center" readingOrder="0" shrinkToFit="0" wrapText="1"/>
    </xf>
    <xf borderId="81" fillId="3" fontId="21" numFmtId="0" xfId="0" applyAlignment="1" applyBorder="1" applyFont="1">
      <alignment horizontal="center"/>
    </xf>
    <xf borderId="81" fillId="3" fontId="21" numFmtId="165" xfId="0" applyAlignment="1" applyBorder="1" applyFont="1" applyNumberFormat="1">
      <alignment horizontal="center" readingOrder="0"/>
    </xf>
    <xf borderId="0" fillId="0" fontId="22" numFmtId="0" xfId="0" applyAlignment="1" applyFont="1">
      <alignment readingOrder="0"/>
    </xf>
    <xf borderId="81" fillId="3" fontId="26" numFmtId="166" xfId="0" applyAlignment="1" applyBorder="1" applyFont="1" applyNumberFormat="1">
      <alignment horizontal="center" readingOrder="0"/>
    </xf>
    <xf borderId="81" fillId="0" fontId="28" numFmtId="0" xfId="0" applyAlignment="1" applyBorder="1" applyFont="1">
      <alignment horizontal="center" readingOrder="0" shrinkToFit="0" wrapText="1"/>
    </xf>
    <xf borderId="81" fillId="0" fontId="29" numFmtId="0" xfId="0" applyAlignment="1" applyBorder="1" applyFont="1">
      <alignment horizontal="center" readingOrder="0" shrinkToFit="0" wrapText="0"/>
    </xf>
    <xf borderId="81" fillId="3" fontId="26" numFmtId="165" xfId="0" applyAlignment="1" applyBorder="1" applyFont="1" applyNumberFormat="1">
      <alignment horizontal="center"/>
    </xf>
    <xf borderId="81" fillId="3" fontId="26" numFmtId="165" xfId="0" applyAlignment="1" applyBorder="1" applyFont="1" applyNumberFormat="1">
      <alignment horizontal="center" readingOrder="0"/>
    </xf>
    <xf borderId="81" fillId="3" fontId="26" numFmtId="0" xfId="0" applyAlignment="1" applyBorder="1" applyFont="1">
      <alignment horizontal="center"/>
    </xf>
    <xf borderId="81" fillId="3" fontId="21" numFmtId="0" xfId="0" applyAlignment="1" applyBorder="1" applyFont="1">
      <alignment horizontal="center"/>
    </xf>
    <xf borderId="81" fillId="3" fontId="21" numFmtId="165" xfId="0" applyAlignment="1" applyBorder="1" applyFont="1" applyNumberFormat="1">
      <alignment horizontal="center"/>
    </xf>
    <xf borderId="81" fillId="3" fontId="21" numFmtId="167" xfId="0" applyAlignment="1" applyBorder="1" applyFont="1" applyNumberFormat="1">
      <alignment horizontal="center" readingOrder="0"/>
    </xf>
    <xf borderId="81" fillId="3" fontId="26" numFmtId="167" xfId="0" applyAlignment="1" applyBorder="1" applyFont="1" applyNumberFormat="1">
      <alignment horizontal="center" readingOrder="0"/>
    </xf>
    <xf borderId="81" fillId="3" fontId="21" numFmtId="165" xfId="0" applyAlignment="1" applyBorder="1" applyFont="1" applyNumberFormat="1">
      <alignment horizontal="center"/>
    </xf>
    <xf borderId="81" fillId="4" fontId="26" numFmtId="167" xfId="0" applyAlignment="1" applyBorder="1" applyFont="1" applyNumberFormat="1">
      <alignment horizontal="center" readingOrder="0"/>
    </xf>
    <xf borderId="81" fillId="4" fontId="26" numFmtId="0" xfId="0" applyAlignment="1" applyBorder="1" applyFont="1">
      <alignment horizontal="center"/>
    </xf>
    <xf borderId="81" fillId="4" fontId="26" numFmtId="165" xfId="0" applyAlignment="1" applyBorder="1" applyFont="1" applyNumberFormat="1">
      <alignment horizontal="center" readingOrder="0"/>
    </xf>
    <xf borderId="0" fillId="0" fontId="2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cnbmcmd.banking.apiture.com/fxweb/app/" TargetMode="External"/><Relationship Id="rId11" Type="http://schemas.openxmlformats.org/officeDocument/2006/relationships/hyperlink" Target="https://cnbmcmd.banking.apiture.com/fxweb/app/" TargetMode="External"/><Relationship Id="rId22" Type="http://schemas.openxmlformats.org/officeDocument/2006/relationships/drawing" Target="../drawings/drawing2.xml"/><Relationship Id="rId10" Type="http://schemas.openxmlformats.org/officeDocument/2006/relationships/hyperlink" Target="https://cnbmcmd.banking.apiture.com/fxweb/app/" TargetMode="External"/><Relationship Id="rId21" Type="http://schemas.openxmlformats.org/officeDocument/2006/relationships/hyperlink" Target="https://cnbmcmd.banking.apiture.com/fxweb/app/" TargetMode="External"/><Relationship Id="rId13" Type="http://schemas.openxmlformats.org/officeDocument/2006/relationships/hyperlink" Target="https://cnbmcmd.banking.apiture.com/fxweb/app/" TargetMode="External"/><Relationship Id="rId12" Type="http://schemas.openxmlformats.org/officeDocument/2006/relationships/hyperlink" Target="https://cnbmcmd.banking.apiture.com/fxweb/app/" TargetMode="External"/><Relationship Id="rId1" Type="http://schemas.openxmlformats.org/officeDocument/2006/relationships/hyperlink" Target="https://cnbmcmd.banking.apiture.com/fxweb/app/" TargetMode="External"/><Relationship Id="rId2" Type="http://schemas.openxmlformats.org/officeDocument/2006/relationships/hyperlink" Target="https://cnbmcmd.banking.apiture.com/fxweb/app/" TargetMode="External"/><Relationship Id="rId3" Type="http://schemas.openxmlformats.org/officeDocument/2006/relationships/hyperlink" Target="https://cnbmcmd.banking.apiture.com/fxweb/app/" TargetMode="External"/><Relationship Id="rId4" Type="http://schemas.openxmlformats.org/officeDocument/2006/relationships/hyperlink" Target="https://cnbmcmd.banking.apiture.com/fxweb/app/" TargetMode="External"/><Relationship Id="rId9" Type="http://schemas.openxmlformats.org/officeDocument/2006/relationships/hyperlink" Target="https://cnbmcmd.banking.apiture.com/fxweb/app/" TargetMode="External"/><Relationship Id="rId15" Type="http://schemas.openxmlformats.org/officeDocument/2006/relationships/hyperlink" Target="https://cnbmcmd.banking.apiture.com/fxweb/app/" TargetMode="External"/><Relationship Id="rId14" Type="http://schemas.openxmlformats.org/officeDocument/2006/relationships/hyperlink" Target="https://cnbmcmd.banking.apiture.com/fxweb/app/" TargetMode="External"/><Relationship Id="rId17" Type="http://schemas.openxmlformats.org/officeDocument/2006/relationships/hyperlink" Target="https://cnbmcmd.banking.apiture.com/fxweb/app/" TargetMode="External"/><Relationship Id="rId16" Type="http://schemas.openxmlformats.org/officeDocument/2006/relationships/hyperlink" Target="https://cnbmcmd.banking.apiture.com/fxweb/app/" TargetMode="External"/><Relationship Id="rId5" Type="http://schemas.openxmlformats.org/officeDocument/2006/relationships/hyperlink" Target="https://cnbmcmd.banking.apiture.com/fxweb/app/" TargetMode="External"/><Relationship Id="rId19" Type="http://schemas.openxmlformats.org/officeDocument/2006/relationships/hyperlink" Target="https://cnbmcmd.banking.apiture.com/fxweb/app/" TargetMode="External"/><Relationship Id="rId6" Type="http://schemas.openxmlformats.org/officeDocument/2006/relationships/hyperlink" Target="https://cnbmcmd.banking.apiture.com/fxweb/app/" TargetMode="External"/><Relationship Id="rId18" Type="http://schemas.openxmlformats.org/officeDocument/2006/relationships/hyperlink" Target="https://cnbmcmd.banking.apiture.com/fxweb/app/" TargetMode="External"/><Relationship Id="rId7" Type="http://schemas.openxmlformats.org/officeDocument/2006/relationships/hyperlink" Target="https://cnbmcmd.banking.apiture.com/fxweb/app/" TargetMode="External"/><Relationship Id="rId8" Type="http://schemas.openxmlformats.org/officeDocument/2006/relationships/hyperlink" Target="https://cnbmcmd.banking.apiture.com/fxweb/ap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0.13"/>
    <col customWidth="1" min="2" max="2" width="20.38"/>
    <col customWidth="1" min="3" max="3" width="24.63"/>
    <col customWidth="1" min="4" max="4" width="22.13"/>
    <col customWidth="1" min="5" max="5" width="20.25"/>
  </cols>
  <sheetData>
    <row r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1</v>
      </c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8" t="s">
        <v>2</v>
      </c>
      <c r="B3" s="9"/>
      <c r="C3" s="9"/>
      <c r="D3" s="9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>
      <c r="A4" s="11"/>
      <c r="B4" s="12" t="s">
        <v>3</v>
      </c>
      <c r="C4" s="13" t="s">
        <v>4</v>
      </c>
      <c r="D4" s="14" t="s">
        <v>5</v>
      </c>
      <c r="E4" s="15" t="s">
        <v>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>
      <c r="A5" s="16" t="s">
        <v>7</v>
      </c>
      <c r="B5" s="17">
        <v>7309.33</v>
      </c>
      <c r="C5" s="18">
        <f>C110</f>
        <v>1013</v>
      </c>
      <c r="D5" s="19">
        <f t="shared" ref="D5:D7" si="1">B5+C5</f>
        <v>8322.33</v>
      </c>
      <c r="E5" s="20">
        <v>13000.0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>
      <c r="A6" s="21" t="s">
        <v>8</v>
      </c>
      <c r="B6" s="20">
        <v>1037.9099999999999</v>
      </c>
      <c r="C6" s="22">
        <v>438.37</v>
      </c>
      <c r="D6" s="20">
        <f t="shared" si="1"/>
        <v>1476.28</v>
      </c>
      <c r="E6" s="20">
        <v>2850.0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21" t="s">
        <v>9</v>
      </c>
      <c r="B7" s="23">
        <v>2287.0</v>
      </c>
      <c r="C7" s="24">
        <v>36.0</v>
      </c>
      <c r="D7" s="20">
        <f t="shared" si="1"/>
        <v>2323</v>
      </c>
      <c r="E7" s="25">
        <v>1450.0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21" t="s">
        <v>10</v>
      </c>
      <c r="B8" s="26"/>
      <c r="C8" s="27"/>
      <c r="D8" s="28" t="str">
        <f t="shared" ref="D8:D9" si="2">C8</f>
        <v/>
      </c>
      <c r="E8" s="29">
        <v>300.0</v>
      </c>
      <c r="F8" s="4"/>
      <c r="G8" s="4"/>
      <c r="H8" s="4"/>
      <c r="I8" s="3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21" t="s">
        <v>11</v>
      </c>
      <c r="B9" s="26"/>
      <c r="C9" s="27"/>
      <c r="D9" s="28" t="str">
        <f t="shared" si="2"/>
        <v/>
      </c>
      <c r="E9" s="25">
        <v>25.0</v>
      </c>
      <c r="F9" s="4"/>
      <c r="G9" s="4"/>
      <c r="H9" s="4"/>
      <c r="I9" s="3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>
      <c r="A10" s="31"/>
      <c r="B10" s="32"/>
      <c r="C10" s="33"/>
      <c r="D10" s="34"/>
      <c r="E10" s="3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>
      <c r="A11" s="35" t="s">
        <v>12</v>
      </c>
      <c r="B11" s="36">
        <f t="shared" ref="B11:E11" si="3">SUM(B5:B10)</f>
        <v>10634.24</v>
      </c>
      <c r="C11" s="37">
        <f t="shared" si="3"/>
        <v>1487.37</v>
      </c>
      <c r="D11" s="38">
        <f t="shared" si="3"/>
        <v>12121.61</v>
      </c>
      <c r="E11" s="36">
        <f t="shared" si="3"/>
        <v>17625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39" t="s">
        <v>13</v>
      </c>
      <c r="B13" s="40"/>
      <c r="C13" s="40"/>
      <c r="D13" s="40"/>
      <c r="E13" s="4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42" t="s">
        <v>14</v>
      </c>
      <c r="B14" s="4"/>
      <c r="C14" s="43"/>
      <c r="D14" s="44"/>
      <c r="E14" s="4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45" t="s">
        <v>15</v>
      </c>
      <c r="B15" s="12" t="s">
        <v>3</v>
      </c>
      <c r="C15" s="13" t="s">
        <v>4</v>
      </c>
      <c r="D15" s="14" t="s">
        <v>5</v>
      </c>
      <c r="E15" s="15" t="s">
        <v>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>
      <c r="A16" s="46" t="s">
        <v>16</v>
      </c>
      <c r="B16" s="47"/>
      <c r="C16" s="28"/>
      <c r="D16" s="20">
        <f t="shared" ref="D16:D19" si="4">B16+C16</f>
        <v>0</v>
      </c>
      <c r="E16" s="48">
        <v>40.0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>
      <c r="A17" s="49" t="s">
        <v>17</v>
      </c>
      <c r="B17" s="50">
        <v>-309.0</v>
      </c>
      <c r="C17" s="51">
        <v>-818.15</v>
      </c>
      <c r="D17" s="20">
        <f t="shared" si="4"/>
        <v>-1127.15</v>
      </c>
      <c r="E17" s="52">
        <v>300.0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53" t="s">
        <v>18</v>
      </c>
      <c r="B18" s="54"/>
      <c r="C18" s="28"/>
      <c r="D18" s="20">
        <f t="shared" si="4"/>
        <v>0</v>
      </c>
      <c r="E18" s="52">
        <v>50.0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>
      <c r="A19" s="55" t="s">
        <v>19</v>
      </c>
      <c r="B19" s="56"/>
      <c r="C19" s="57"/>
      <c r="D19" s="20">
        <f t="shared" si="4"/>
        <v>0</v>
      </c>
      <c r="E19" s="58">
        <v>100.0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>
      <c r="A20" s="59" t="s">
        <v>20</v>
      </c>
      <c r="B20" s="36">
        <f t="shared" ref="B20:E20" si="5">SUM(B16:B19)</f>
        <v>-309</v>
      </c>
      <c r="C20" s="36">
        <f t="shared" si="5"/>
        <v>-818.15</v>
      </c>
      <c r="D20" s="60">
        <f t="shared" si="5"/>
        <v>-1127.15</v>
      </c>
      <c r="E20" s="37">
        <f t="shared" si="5"/>
        <v>490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>
      <c r="A21" s="61"/>
      <c r="B21" s="4"/>
      <c r="C21" s="4"/>
      <c r="D21" s="44"/>
      <c r="E21" s="4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>
      <c r="A22" s="62" t="s">
        <v>21</v>
      </c>
      <c r="B22" s="12" t="s">
        <v>3</v>
      </c>
      <c r="C22" s="13" t="s">
        <v>4</v>
      </c>
      <c r="D22" s="14" t="s">
        <v>5</v>
      </c>
      <c r="E22" s="15" t="s">
        <v>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>
      <c r="A23" s="63" t="s">
        <v>22</v>
      </c>
      <c r="B23" s="57"/>
      <c r="C23" s="64"/>
      <c r="D23" s="65" t="str">
        <f>C23</f>
        <v/>
      </c>
      <c r="E23" s="66">
        <v>50.0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>
      <c r="A24" s="67" t="s">
        <v>20</v>
      </c>
      <c r="B24" s="36">
        <f t="shared" ref="B24:E24" si="6">SUM(B23)</f>
        <v>0</v>
      </c>
      <c r="C24" s="36">
        <f t="shared" si="6"/>
        <v>0</v>
      </c>
      <c r="D24" s="60">
        <f t="shared" si="6"/>
        <v>0</v>
      </c>
      <c r="E24" s="37">
        <f t="shared" si="6"/>
        <v>50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>
      <c r="A25" s="61"/>
      <c r="B25" s="4"/>
      <c r="C25" s="4"/>
      <c r="D25" s="44"/>
      <c r="E25" s="4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>
      <c r="A26" s="67" t="s">
        <v>23</v>
      </c>
      <c r="B26" s="12" t="s">
        <v>3</v>
      </c>
      <c r="C26" s="13" t="s">
        <v>4</v>
      </c>
      <c r="D26" s="14" t="s">
        <v>5</v>
      </c>
      <c r="E26" s="15" t="s">
        <v>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>
      <c r="A27" s="68" t="s">
        <v>22</v>
      </c>
      <c r="B27" s="28"/>
      <c r="C27" s="28"/>
      <c r="D27" s="47" t="str">
        <f t="shared" ref="D27:D28" si="7">C27</f>
        <v/>
      </c>
      <c r="E27" s="48">
        <v>200.0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>
      <c r="A28" s="69" t="s">
        <v>24</v>
      </c>
      <c r="B28" s="64"/>
      <c r="C28" s="34"/>
      <c r="D28" s="65" t="str">
        <f t="shared" si="7"/>
        <v/>
      </c>
      <c r="E28" s="70">
        <v>50.0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>
      <c r="A29" s="67" t="s">
        <v>20</v>
      </c>
      <c r="B29" s="36">
        <f t="shared" ref="B29:E29" si="8">SUM(B27:B28)</f>
        <v>0</v>
      </c>
      <c r="C29" s="36">
        <f t="shared" si="8"/>
        <v>0</v>
      </c>
      <c r="D29" s="60">
        <f t="shared" si="8"/>
        <v>0</v>
      </c>
      <c r="E29" s="37">
        <f t="shared" si="8"/>
        <v>250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>
      <c r="A30" s="61"/>
      <c r="B30" s="4"/>
      <c r="C30" s="4"/>
      <c r="D30" s="44"/>
      <c r="E30" s="4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>
      <c r="A31" s="67" t="s">
        <v>25</v>
      </c>
      <c r="B31" s="12" t="s">
        <v>3</v>
      </c>
      <c r="C31" s="13" t="s">
        <v>4</v>
      </c>
      <c r="D31" s="14" t="s">
        <v>5</v>
      </c>
      <c r="E31" s="15" t="s">
        <v>6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>
      <c r="A32" s="71" t="s">
        <v>26</v>
      </c>
      <c r="B32" s="28"/>
      <c r="C32" s="28"/>
      <c r="D32" s="72" t="str">
        <f>C32</f>
        <v/>
      </c>
      <c r="E32" s="73">
        <v>75.0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>
      <c r="A33" s="67" t="s">
        <v>20</v>
      </c>
      <c r="B33" s="74"/>
      <c r="C33" s="75"/>
      <c r="D33" s="76">
        <f t="shared" ref="D33:E33" si="9">SUM(D32)</f>
        <v>0</v>
      </c>
      <c r="E33" s="77">
        <f t="shared" si="9"/>
        <v>75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>
      <c r="A34" s="61"/>
      <c r="B34" s="78"/>
      <c r="C34" s="78"/>
      <c r="D34" s="44"/>
      <c r="E34" s="4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>
      <c r="A35" s="79" t="s">
        <v>27</v>
      </c>
      <c r="B35" s="36">
        <f t="shared" ref="B35:E35" si="10">B20+B24+B29+B33</f>
        <v>-309</v>
      </c>
      <c r="C35" s="36">
        <f t="shared" si="10"/>
        <v>-818.15</v>
      </c>
      <c r="D35" s="60">
        <f t="shared" si="10"/>
        <v>-1127.15</v>
      </c>
      <c r="E35" s="37">
        <f t="shared" si="10"/>
        <v>865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>
      <c r="A37" s="80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>
      <c r="A38" s="81" t="s">
        <v>29</v>
      </c>
      <c r="B38" s="12" t="s">
        <v>3</v>
      </c>
      <c r="C38" s="13" t="s">
        <v>4</v>
      </c>
      <c r="D38" s="14" t="s">
        <v>5</v>
      </c>
      <c r="E38" s="15" t="s">
        <v>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>
      <c r="A39" s="82" t="s">
        <v>30</v>
      </c>
      <c r="B39" s="83">
        <v>-248.34</v>
      </c>
      <c r="C39" s="84"/>
      <c r="D39" s="85">
        <f t="shared" ref="D39:D43" si="11">B39+C39</f>
        <v>-248.34</v>
      </c>
      <c r="E39" s="22">
        <v>500.0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>
      <c r="A40" s="86" t="s">
        <v>31</v>
      </c>
      <c r="B40" s="87"/>
      <c r="C40" s="87"/>
      <c r="D40" s="88">
        <f t="shared" si="11"/>
        <v>0</v>
      </c>
      <c r="E40" s="52">
        <v>150.0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>
      <c r="A41" s="86" t="s">
        <v>32</v>
      </c>
      <c r="B41" s="87"/>
      <c r="C41" s="89">
        <v>0.0</v>
      </c>
      <c r="D41" s="88">
        <f t="shared" si="11"/>
        <v>0</v>
      </c>
      <c r="E41" s="52">
        <v>100.0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>
      <c r="A42" s="86" t="s">
        <v>33</v>
      </c>
      <c r="B42" s="87">
        <v>-1777.88</v>
      </c>
      <c r="C42" s="90">
        <v>-100.0</v>
      </c>
      <c r="D42" s="88">
        <f t="shared" si="11"/>
        <v>-1877.88</v>
      </c>
      <c r="E42" s="52">
        <v>1300.0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>
      <c r="A43" s="91" t="s">
        <v>34</v>
      </c>
      <c r="B43" s="92"/>
      <c r="C43" s="92"/>
      <c r="D43" s="88">
        <f t="shared" si="11"/>
        <v>0</v>
      </c>
      <c r="E43" s="52">
        <v>100.0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>
      <c r="A44" s="93" t="s">
        <v>20</v>
      </c>
      <c r="B44" s="94">
        <f t="shared" ref="B44:E44" si="12">SUM(B39:B43)</f>
        <v>-2026.22</v>
      </c>
      <c r="C44" s="95">
        <f t="shared" si="12"/>
        <v>-100</v>
      </c>
      <c r="D44" s="94">
        <f t="shared" si="12"/>
        <v>-2126.22</v>
      </c>
      <c r="E44" s="96">
        <f t="shared" si="12"/>
        <v>2150</v>
      </c>
      <c r="F44" s="4"/>
      <c r="G44" s="30" t="s">
        <v>35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>
      <c r="A45" s="61"/>
      <c r="B45" s="97"/>
      <c r="C45" s="97"/>
      <c r="D45" s="98"/>
      <c r="E45" s="4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>
      <c r="A46" s="99" t="s">
        <v>36</v>
      </c>
      <c r="B46" s="12" t="s">
        <v>3</v>
      </c>
      <c r="C46" s="13" t="s">
        <v>4</v>
      </c>
      <c r="D46" s="14" t="s">
        <v>5</v>
      </c>
      <c r="E46" s="15" t="s">
        <v>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>
      <c r="A47" s="100" t="s">
        <v>37</v>
      </c>
      <c r="B47" s="89">
        <v>-35.0</v>
      </c>
      <c r="C47" s="101">
        <v>0.0</v>
      </c>
      <c r="D47" s="102">
        <f>B47+C47</f>
        <v>-35</v>
      </c>
      <c r="E47" s="103">
        <v>675.0</v>
      </c>
      <c r="F47" s="4"/>
      <c r="G47" s="30" t="s">
        <v>35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>
      <c r="A48" s="67" t="s">
        <v>20</v>
      </c>
      <c r="B48" s="104">
        <v>0.0</v>
      </c>
      <c r="C48" s="105">
        <f t="shared" ref="C48:E48" si="13">C47</f>
        <v>0</v>
      </c>
      <c r="D48" s="105">
        <f t="shared" si="13"/>
        <v>-35</v>
      </c>
      <c r="E48" s="106">
        <f t="shared" si="13"/>
        <v>675</v>
      </c>
      <c r="F48" s="4"/>
      <c r="G48" s="30" t="s">
        <v>35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>
      <c r="A49" s="61"/>
      <c r="B49" s="97"/>
      <c r="C49" s="97"/>
      <c r="D49" s="98"/>
      <c r="E49" s="107"/>
      <c r="F49" s="4"/>
      <c r="G49" s="30" t="s">
        <v>35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>
      <c r="A50" s="108" t="s">
        <v>38</v>
      </c>
      <c r="B50" s="12" t="s">
        <v>3</v>
      </c>
      <c r="C50" s="13" t="s">
        <v>4</v>
      </c>
      <c r="D50" s="14" t="s">
        <v>5</v>
      </c>
      <c r="E50" s="15" t="s">
        <v>6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>
      <c r="A51" s="109" t="s">
        <v>39</v>
      </c>
      <c r="B51" s="110"/>
      <c r="C51" s="110"/>
      <c r="D51" s="111" t="str">
        <f t="shared" ref="D51:D53" si="14">C51</f>
        <v/>
      </c>
      <c r="E51" s="112">
        <v>150.0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>
      <c r="A52" s="113" t="s">
        <v>40</v>
      </c>
      <c r="B52" s="114"/>
      <c r="C52" s="114"/>
      <c r="D52" s="111" t="str">
        <f t="shared" si="14"/>
        <v/>
      </c>
      <c r="E52" s="115">
        <v>100.0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>
      <c r="A53" s="113" t="s">
        <v>41</v>
      </c>
      <c r="B53" s="116"/>
      <c r="C53" s="116"/>
      <c r="D53" s="117" t="str">
        <f t="shared" si="14"/>
        <v/>
      </c>
      <c r="E53" s="118">
        <v>200.0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>
      <c r="A54" s="79" t="s">
        <v>20</v>
      </c>
      <c r="B54" s="119">
        <f t="shared" ref="B54:C54" si="15">SUM(B49:B53)</f>
        <v>0</v>
      </c>
      <c r="C54" s="120">
        <f t="shared" si="15"/>
        <v>0</v>
      </c>
      <c r="D54" s="120">
        <f>SUM(E49)</f>
        <v>0</v>
      </c>
      <c r="E54" s="60">
        <f>SUM(E51:E53)</f>
        <v>450</v>
      </c>
      <c r="F54" s="4"/>
      <c r="G54" s="30" t="s">
        <v>35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>
      <c r="A55" s="61"/>
      <c r="B55" s="97"/>
      <c r="C55" s="97"/>
      <c r="D55" s="98"/>
      <c r="E55" s="4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>
      <c r="A56" s="121" t="s">
        <v>42</v>
      </c>
      <c r="B56" s="12" t="s">
        <v>3</v>
      </c>
      <c r="C56" s="13" t="s">
        <v>4</v>
      </c>
      <c r="D56" s="14" t="s">
        <v>5</v>
      </c>
      <c r="E56" s="15" t="s">
        <v>6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>
      <c r="A57" s="109" t="s">
        <v>43</v>
      </c>
      <c r="B57" s="122">
        <v>-610.56</v>
      </c>
      <c r="C57" s="123" t="s">
        <v>35</v>
      </c>
      <c r="D57" s="88">
        <v>-610.56</v>
      </c>
      <c r="E57" s="112">
        <v>175.0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>
      <c r="A58" s="113" t="s">
        <v>44</v>
      </c>
      <c r="B58" s="87"/>
      <c r="C58" s="124">
        <v>-53.7</v>
      </c>
      <c r="D58" s="125">
        <f t="shared" ref="D58:D60" si="16">C58</f>
        <v>-53.7</v>
      </c>
      <c r="E58" s="115">
        <v>25.0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>
      <c r="A59" s="113" t="s">
        <v>45</v>
      </c>
      <c r="B59" s="87"/>
      <c r="C59" s="124">
        <v>-623.28</v>
      </c>
      <c r="D59" s="125">
        <f t="shared" si="16"/>
        <v>-623.28</v>
      </c>
      <c r="E59" s="115">
        <v>550.0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>
      <c r="A60" s="126" t="s">
        <v>46</v>
      </c>
      <c r="B60" s="92"/>
      <c r="C60" s="127"/>
      <c r="D60" s="128" t="str">
        <f t="shared" si="16"/>
        <v/>
      </c>
      <c r="E60" s="129">
        <v>100.0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>
      <c r="A61" s="59" t="s">
        <v>20</v>
      </c>
      <c r="B61" s="130">
        <f t="shared" ref="B61:E61" si="17">SUM(B57:B60)</f>
        <v>-610.56</v>
      </c>
      <c r="C61" s="131">
        <f t="shared" si="17"/>
        <v>-676.98</v>
      </c>
      <c r="D61" s="131">
        <f t="shared" si="17"/>
        <v>-1287.54</v>
      </c>
      <c r="E61" s="132">
        <f t="shared" si="17"/>
        <v>850</v>
      </c>
      <c r="F61" s="4"/>
      <c r="G61" s="30" t="s">
        <v>35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>
      <c r="A62" s="61"/>
      <c r="B62" s="97"/>
      <c r="C62" s="97"/>
      <c r="D62" s="98"/>
      <c r="E62" s="4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>
      <c r="A63" s="81" t="s">
        <v>47</v>
      </c>
      <c r="B63" s="12" t="s">
        <v>3</v>
      </c>
      <c r="C63" s="13" t="s">
        <v>4</v>
      </c>
      <c r="D63" s="14" t="s">
        <v>5</v>
      </c>
      <c r="E63" s="15" t="s">
        <v>6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>
      <c r="A64" s="82" t="s">
        <v>22</v>
      </c>
      <c r="B64" s="125"/>
      <c r="C64" s="125"/>
      <c r="D64" s="111" t="str">
        <f t="shared" ref="D64:D66" si="18">C64</f>
        <v/>
      </c>
      <c r="E64" s="133">
        <v>40.0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>
      <c r="A65" s="86" t="s">
        <v>48</v>
      </c>
      <c r="B65" s="87"/>
      <c r="C65" s="87"/>
      <c r="D65" s="111" t="str">
        <f t="shared" si="18"/>
        <v/>
      </c>
      <c r="E65" s="134">
        <v>30.0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>
      <c r="A66" s="91" t="s">
        <v>49</v>
      </c>
      <c r="B66" s="92"/>
      <c r="C66" s="92"/>
      <c r="D66" s="111" t="str">
        <f t="shared" si="18"/>
        <v/>
      </c>
      <c r="E66" s="134">
        <v>100.0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>
      <c r="A67" s="93" t="s">
        <v>20</v>
      </c>
      <c r="B67" s="135">
        <f t="shared" ref="B67:C67" si="19">SUM(B62:B66)</f>
        <v>0</v>
      </c>
      <c r="C67" s="136">
        <f t="shared" si="19"/>
        <v>0</v>
      </c>
      <c r="D67" s="136">
        <f>SUM(E62)</f>
        <v>0</v>
      </c>
      <c r="E67" s="96">
        <f>SUM(E64:E66)</f>
        <v>170</v>
      </c>
      <c r="F67" s="4"/>
      <c r="G67" s="30" t="s">
        <v>35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>
      <c r="A68" s="61"/>
      <c r="B68" s="97"/>
      <c r="C68" s="97"/>
      <c r="D68" s="98"/>
      <c r="E68" s="4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>
      <c r="A69" s="137" t="s">
        <v>50</v>
      </c>
      <c r="B69" s="12" t="s">
        <v>3</v>
      </c>
      <c r="C69" s="13" t="s">
        <v>4</v>
      </c>
      <c r="D69" s="14" t="s">
        <v>5</v>
      </c>
      <c r="E69" s="15" t="s">
        <v>6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>
      <c r="A70" s="68" t="s">
        <v>51</v>
      </c>
      <c r="B70" s="84">
        <v>-1192.08</v>
      </c>
      <c r="C70" s="138">
        <v>-415.67</v>
      </c>
      <c r="D70" s="139">
        <f>B70+C70</f>
        <v>-1607.75</v>
      </c>
      <c r="E70" s="112">
        <v>4300.0</v>
      </c>
      <c r="F70" s="140" t="s">
        <v>35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>
      <c r="A71" s="69" t="s">
        <v>48</v>
      </c>
      <c r="B71" s="141"/>
      <c r="C71" s="142" t="s">
        <v>35</v>
      </c>
      <c r="D71" s="139" t="str">
        <f>C71</f>
        <v> </v>
      </c>
      <c r="E71" s="118">
        <v>50.0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>
      <c r="A72" s="143" t="s">
        <v>20</v>
      </c>
      <c r="B72" s="119">
        <f t="shared" ref="B72:E72" si="20">SUM(B70:B71)</f>
        <v>-1192.08</v>
      </c>
      <c r="C72" s="144">
        <f t="shared" si="20"/>
        <v>-415.67</v>
      </c>
      <c r="D72" s="144">
        <f t="shared" si="20"/>
        <v>-1607.75</v>
      </c>
      <c r="E72" s="37">
        <f t="shared" si="20"/>
        <v>4350</v>
      </c>
      <c r="F72" s="4"/>
      <c r="G72" s="30" t="s">
        <v>35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>
      <c r="A73" s="61"/>
      <c r="B73" s="97"/>
      <c r="C73" s="97"/>
      <c r="D73" s="98"/>
      <c r="E73" s="4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>
      <c r="A74" s="145" t="s">
        <v>52</v>
      </c>
      <c r="B74" s="146">
        <f t="shared" ref="B74:E74" si="21">B44+B48+B54+B61+B67+B72</f>
        <v>-3828.86</v>
      </c>
      <c r="C74" s="146">
        <f t="shared" si="21"/>
        <v>-1192.65</v>
      </c>
      <c r="D74" s="146">
        <f t="shared" si="21"/>
        <v>-5056.51</v>
      </c>
      <c r="E74" s="147">
        <f t="shared" si="21"/>
        <v>8645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>
      <c r="A75" s="4"/>
      <c r="B75" s="97"/>
      <c r="C75" s="97"/>
      <c r="D75" s="97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>
      <c r="A76" s="148" t="s">
        <v>53</v>
      </c>
      <c r="B76" s="12" t="s">
        <v>3</v>
      </c>
      <c r="C76" s="13" t="s">
        <v>4</v>
      </c>
      <c r="D76" s="14" t="s">
        <v>5</v>
      </c>
      <c r="E76" s="15" t="s">
        <v>6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>
      <c r="A77" s="149" t="s">
        <v>54</v>
      </c>
      <c r="B77" s="150">
        <v>-1071.0</v>
      </c>
      <c r="C77" s="151">
        <v>0.0</v>
      </c>
      <c r="D77" s="111">
        <f t="shared" ref="D77:D85" si="22">B77+C77</f>
        <v>-1071</v>
      </c>
      <c r="E77" s="152">
        <v>5250.0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>
      <c r="A78" s="86" t="s">
        <v>55</v>
      </c>
      <c r="B78" s="153">
        <v>-587.61</v>
      </c>
      <c r="C78" s="153">
        <v>-97.97</v>
      </c>
      <c r="D78" s="111">
        <f t="shared" si="22"/>
        <v>-685.58</v>
      </c>
      <c r="E78" s="154">
        <v>0.0</v>
      </c>
      <c r="F78" s="4" t="s">
        <v>35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>
      <c r="A79" s="86" t="s">
        <v>56</v>
      </c>
      <c r="B79" s="153">
        <v>-712.85</v>
      </c>
      <c r="C79" s="90">
        <v>-335.98</v>
      </c>
      <c r="D79" s="111">
        <f t="shared" si="22"/>
        <v>-1048.83</v>
      </c>
      <c r="E79" s="154">
        <v>1700.0</v>
      </c>
      <c r="F79" s="4" t="s">
        <v>35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>
      <c r="A80" s="86" t="s">
        <v>57</v>
      </c>
      <c r="B80" s="89">
        <v>0.0</v>
      </c>
      <c r="C80" s="89">
        <v>0.0</v>
      </c>
      <c r="D80" s="111">
        <f t="shared" si="22"/>
        <v>0</v>
      </c>
      <c r="E80" s="154">
        <v>160.0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>
      <c r="A81" s="86" t="s">
        <v>58</v>
      </c>
      <c r="B81" s="87">
        <v>-60.67</v>
      </c>
      <c r="C81" s="153">
        <v>0.0</v>
      </c>
      <c r="D81" s="111">
        <f t="shared" si="22"/>
        <v>-60.67</v>
      </c>
      <c r="E81" s="154">
        <v>1000.0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>
      <c r="A82" s="86" t="s">
        <v>59</v>
      </c>
      <c r="B82" s="89">
        <v>0.0</v>
      </c>
      <c r="C82" s="89">
        <v>0.0</v>
      </c>
      <c r="D82" s="111">
        <f t="shared" si="22"/>
        <v>0</v>
      </c>
      <c r="E82" s="154">
        <v>300.0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>
      <c r="A83" s="86" t="s">
        <v>60</v>
      </c>
      <c r="B83" s="89">
        <v>0.0</v>
      </c>
      <c r="C83" s="89">
        <v>0.0</v>
      </c>
      <c r="D83" s="111">
        <f t="shared" si="22"/>
        <v>0</v>
      </c>
      <c r="E83" s="154">
        <v>100.0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>
      <c r="A84" s="86" t="s">
        <v>61</v>
      </c>
      <c r="B84" s="153">
        <v>-169.55</v>
      </c>
      <c r="C84" s="153">
        <v>-33.91</v>
      </c>
      <c r="D84" s="111">
        <f t="shared" si="22"/>
        <v>-203.46</v>
      </c>
      <c r="E84" s="154">
        <v>300.0</v>
      </c>
      <c r="F84" s="4" t="s">
        <v>35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>
      <c r="A85" s="91" t="s">
        <v>62</v>
      </c>
      <c r="B85" s="92"/>
      <c r="C85" s="92"/>
      <c r="D85" s="111">
        <f t="shared" si="22"/>
        <v>0</v>
      </c>
      <c r="E85" s="155">
        <v>500.0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>
      <c r="A86" s="156" t="s">
        <v>63</v>
      </c>
      <c r="B86" s="95">
        <f t="shared" ref="B86:E86" si="23">SUM(B77:B85)</f>
        <v>-2601.68</v>
      </c>
      <c r="C86" s="95">
        <f t="shared" si="23"/>
        <v>-467.86</v>
      </c>
      <c r="D86" s="144">
        <f t="shared" si="23"/>
        <v>-3069.54</v>
      </c>
      <c r="E86" s="157">
        <f t="shared" si="23"/>
        <v>9310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>
      <c r="A87" s="4"/>
      <c r="B87" s="4"/>
      <c r="C87" s="4"/>
      <c r="D87" s="4"/>
      <c r="E87" s="4"/>
      <c r="F87" s="4"/>
      <c r="G87" s="4"/>
      <c r="H87" s="4"/>
      <c r="I87" s="30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6.5" customHeight="1">
      <c r="A88" s="4"/>
      <c r="B88" s="12" t="s">
        <v>3</v>
      </c>
      <c r="C88" s="13" t="s">
        <v>4</v>
      </c>
      <c r="D88" s="14" t="s">
        <v>5</v>
      </c>
      <c r="E88" s="15" t="s">
        <v>6</v>
      </c>
      <c r="F88" s="4"/>
      <c r="G88" s="4"/>
      <c r="H88" s="4"/>
      <c r="I88" s="30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>
      <c r="A89" s="158" t="s">
        <v>64</v>
      </c>
      <c r="B89" s="159">
        <f t="shared" ref="B89:C89" si="24">B11</f>
        <v>10634.24</v>
      </c>
      <c r="C89" s="159">
        <f t="shared" si="24"/>
        <v>1487.37</v>
      </c>
      <c r="D89" s="159">
        <f t="shared" ref="D89:D91" si="25">B89+C89</f>
        <v>12121.61</v>
      </c>
      <c r="E89" s="159">
        <f>E11</f>
        <v>17625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>
      <c r="A90" s="160" t="s">
        <v>65</v>
      </c>
      <c r="B90" s="161">
        <f>(B86+B74)</f>
        <v>-6430.54</v>
      </c>
      <c r="C90" s="161">
        <f>(C86+C74+C35)</f>
        <v>-2478.66</v>
      </c>
      <c r="D90" s="161">
        <f t="shared" si="25"/>
        <v>-8909.2</v>
      </c>
      <c r="E90" s="161">
        <f>-(E86+E74)</f>
        <v>-17955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>
      <c r="A91" s="162" t="s">
        <v>66</v>
      </c>
      <c r="B91" s="163">
        <f t="shared" ref="B91:C91" si="26">B89+B90</f>
        <v>4203.7</v>
      </c>
      <c r="C91" s="161">
        <f t="shared" si="26"/>
        <v>-991.29</v>
      </c>
      <c r="D91" s="163">
        <f t="shared" si="25"/>
        <v>3212.41</v>
      </c>
      <c r="E91" s="163">
        <f>E89+E90</f>
        <v>-330</v>
      </c>
      <c r="F91" s="4"/>
      <c r="G91" s="30" t="s">
        <v>35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>
      <c r="A92" s="164" t="s">
        <v>67</v>
      </c>
      <c r="B92" s="165" t="s">
        <v>35</v>
      </c>
      <c r="C92" s="165" t="s">
        <v>35</v>
      </c>
      <c r="D92" s="165" t="s">
        <v>35</v>
      </c>
      <c r="E92" s="154">
        <v>4200.0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>
      <c r="A93" s="166" t="s">
        <v>68</v>
      </c>
      <c r="B93" s="167"/>
      <c r="C93" s="167"/>
      <c r="D93" s="168" t="s">
        <v>35</v>
      </c>
      <c r="E93" s="169">
        <f>E92+E91</f>
        <v>3870</v>
      </c>
      <c r="F93" s="4"/>
      <c r="G93" s="30" t="s">
        <v>35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>
      <c r="A94" s="4"/>
      <c r="B94" s="4"/>
      <c r="C94" s="4"/>
      <c r="D94" s="4"/>
      <c r="E94" s="4"/>
      <c r="F94" s="4"/>
      <c r="G94" s="4"/>
      <c r="H94" s="170" t="s">
        <v>35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>
      <c r="A95" s="171" t="s">
        <v>69</v>
      </c>
      <c r="B95" s="172">
        <v>8184.91</v>
      </c>
      <c r="C95" s="172">
        <v>-1224.53</v>
      </c>
      <c r="D95" s="172">
        <v>723.28</v>
      </c>
      <c r="E95" s="173">
        <f>B95+C95+D95</f>
        <v>7683.66</v>
      </c>
      <c r="F95" s="4"/>
      <c r="G95" s="4" t="s">
        <v>35</v>
      </c>
      <c r="H95" s="4" t="s">
        <v>35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>
      <c r="A96" s="4"/>
      <c r="B96" s="174"/>
      <c r="C96" s="175" t="s">
        <v>70</v>
      </c>
      <c r="D96" s="176" t="s">
        <v>71</v>
      </c>
      <c r="E96" s="177" t="s">
        <v>72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>
      <c r="A97" s="4"/>
      <c r="B97" s="178"/>
      <c r="C97" s="179"/>
      <c r="D97" s="179"/>
      <c r="E97" s="178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>
      <c r="A98" s="180" t="s">
        <v>73</v>
      </c>
      <c r="B98" s="181"/>
      <c r="C98" s="182">
        <v>5291.69</v>
      </c>
      <c r="D98" s="182">
        <v>5302.8</v>
      </c>
      <c r="E98" s="183">
        <f>D98-C98</f>
        <v>11.11</v>
      </c>
      <c r="F98" s="184" t="s">
        <v>35</v>
      </c>
      <c r="G98" s="4" t="s">
        <v>35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>
      <c r="A99" s="4"/>
      <c r="B99" s="4"/>
      <c r="C99" s="185" t="s">
        <v>74</v>
      </c>
      <c r="D99" s="185" t="s">
        <v>75</v>
      </c>
      <c r="E99" s="186" t="s">
        <v>76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>
      <c r="A101" s="187" t="s">
        <v>77</v>
      </c>
      <c r="B101" s="188"/>
      <c r="C101" s="189"/>
      <c r="D101" s="19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>
      <c r="A102" s="191" t="s">
        <v>78</v>
      </c>
      <c r="B102" s="192" t="s">
        <v>79</v>
      </c>
      <c r="C102" s="193" t="s">
        <v>80</v>
      </c>
      <c r="D102" s="19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>
      <c r="A103" s="195"/>
      <c r="B103" s="196"/>
      <c r="C103" s="197"/>
      <c r="D103" s="198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>
      <c r="A104" s="199" t="s">
        <v>81</v>
      </c>
      <c r="B104" s="200" t="s">
        <v>82</v>
      </c>
      <c r="C104" s="201">
        <v>60.0</v>
      </c>
      <c r="D104" s="198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>
      <c r="A105" s="202" t="s">
        <v>83</v>
      </c>
      <c r="B105" s="203" t="s">
        <v>84</v>
      </c>
      <c r="C105" s="201">
        <v>125.0</v>
      </c>
      <c r="D105" s="198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>
      <c r="A106" s="204" t="s">
        <v>85</v>
      </c>
      <c r="B106" s="200" t="s">
        <v>86</v>
      </c>
      <c r="C106" s="201">
        <v>96.0</v>
      </c>
      <c r="D106" s="198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>
      <c r="A107" s="205" t="s">
        <v>87</v>
      </c>
      <c r="B107" s="206" t="s">
        <v>88</v>
      </c>
      <c r="C107" s="201">
        <v>150.0</v>
      </c>
      <c r="D107" s="20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>
      <c r="A108" s="199" t="s">
        <v>89</v>
      </c>
      <c r="B108" s="200" t="s">
        <v>90</v>
      </c>
      <c r="C108" s="201">
        <v>582.0</v>
      </c>
      <c r="D108" s="20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>
      <c r="A109" s="209"/>
      <c r="C109" s="210"/>
    </row>
    <row r="110">
      <c r="A110" s="211" t="s">
        <v>20</v>
      </c>
      <c r="B110" s="212"/>
      <c r="C110" s="213">
        <f>SUM(C104:C108)</f>
        <v>1013</v>
      </c>
    </row>
  </sheetData>
  <mergeCells count="5">
    <mergeCell ref="A1:E1"/>
    <mergeCell ref="A2:E2"/>
    <mergeCell ref="A3:E3"/>
    <mergeCell ref="A13:E13"/>
    <mergeCell ref="A101:C101"/>
  </mergeCells>
  <printOptions gridLines="1" horizontalCentered="1"/>
  <pageMargins bottom="0.75" footer="0.0" header="0.0" left="0.25" right="0.25" top="0.75"/>
  <pageSetup scale="75" orientation="portrait" pageOrder="overThenDown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43.63"/>
    <col customWidth="1" min="3" max="3" width="18.88"/>
    <col customWidth="1" min="4" max="4" width="18.38"/>
    <col customWidth="1" min="5" max="5" width="18.75"/>
  </cols>
  <sheetData>
    <row r="1">
      <c r="A1" s="214" t="s">
        <v>91</v>
      </c>
      <c r="B1" s="215" t="s">
        <v>92</v>
      </c>
      <c r="C1" s="214" t="s">
        <v>93</v>
      </c>
      <c r="D1" s="214" t="s">
        <v>94</v>
      </c>
      <c r="E1" s="214" t="s">
        <v>95</v>
      </c>
      <c r="F1" s="216" t="s">
        <v>96</v>
      </c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</row>
    <row r="2">
      <c r="A2" s="218">
        <v>46048.0</v>
      </c>
      <c r="B2" s="219" t="s">
        <v>97</v>
      </c>
      <c r="C2" s="220"/>
      <c r="D2" s="220"/>
      <c r="E2" s="220"/>
      <c r="F2" s="221">
        <v>7683.66</v>
      </c>
      <c r="I2" s="222" t="s">
        <v>35</v>
      </c>
    </row>
    <row r="3">
      <c r="A3" s="223">
        <v>46048.0</v>
      </c>
      <c r="B3" s="224" t="s">
        <v>98</v>
      </c>
      <c r="C3" s="225" t="s">
        <v>99</v>
      </c>
      <c r="D3" s="226"/>
      <c r="E3" s="227">
        <v>146.28</v>
      </c>
      <c r="F3" s="227">
        <v>7683.66</v>
      </c>
    </row>
    <row r="4">
      <c r="A4" s="218">
        <v>46045.0</v>
      </c>
      <c r="B4" s="219" t="s">
        <v>100</v>
      </c>
      <c r="C4" s="220"/>
      <c r="D4" s="220"/>
      <c r="E4" s="220"/>
      <c r="F4" s="221">
        <v>7537.38</v>
      </c>
    </row>
    <row r="5">
      <c r="A5" s="223">
        <v>46045.0</v>
      </c>
      <c r="B5" s="224" t="s">
        <v>101</v>
      </c>
      <c r="C5" s="225" t="s">
        <v>99</v>
      </c>
      <c r="D5" s="227">
        <v>-623.28</v>
      </c>
      <c r="E5" s="228"/>
      <c r="F5" s="227">
        <v>7537.38</v>
      </c>
    </row>
    <row r="6">
      <c r="A6" s="223">
        <v>46045.0</v>
      </c>
      <c r="B6" s="224" t="s">
        <v>102</v>
      </c>
      <c r="C6" s="225" t="s">
        <v>99</v>
      </c>
      <c r="D6" s="227">
        <v>-33.91</v>
      </c>
      <c r="E6" s="228"/>
      <c r="F6" s="227">
        <v>8160.66</v>
      </c>
    </row>
    <row r="7">
      <c r="A7" s="218">
        <v>46042.0</v>
      </c>
      <c r="B7" s="219" t="s">
        <v>103</v>
      </c>
      <c r="C7" s="229"/>
      <c r="D7" s="230"/>
      <c r="E7" s="220"/>
      <c r="F7" s="221">
        <v>8194.57</v>
      </c>
    </row>
    <row r="8">
      <c r="A8" s="223">
        <v>46042.0</v>
      </c>
      <c r="B8" s="224" t="s">
        <v>104</v>
      </c>
      <c r="C8" s="225" t="s">
        <v>99</v>
      </c>
      <c r="D8" s="227">
        <v>-415.67</v>
      </c>
      <c r="E8" s="228"/>
      <c r="F8" s="227">
        <v>8194.57</v>
      </c>
    </row>
    <row r="9">
      <c r="A9" s="223">
        <v>46042.0</v>
      </c>
      <c r="B9" s="224" t="s">
        <v>105</v>
      </c>
      <c r="C9" s="225" t="s">
        <v>99</v>
      </c>
      <c r="D9" s="228"/>
      <c r="E9" s="227">
        <v>221.0</v>
      </c>
      <c r="F9" s="227">
        <v>8610.24</v>
      </c>
    </row>
    <row r="10">
      <c r="A10" s="231">
        <v>46038.0</v>
      </c>
      <c r="B10" s="219" t="s">
        <v>106</v>
      </c>
      <c r="C10" s="220"/>
      <c r="D10" s="220"/>
      <c r="E10" s="220"/>
      <c r="F10" s="221">
        <v>8389.24</v>
      </c>
    </row>
    <row r="11">
      <c r="A11" s="232">
        <v>46038.0</v>
      </c>
      <c r="B11" s="224" t="s">
        <v>107</v>
      </c>
      <c r="C11" s="225" t="s">
        <v>99</v>
      </c>
      <c r="D11" s="227">
        <v>-97.97</v>
      </c>
      <c r="E11" s="228"/>
      <c r="F11" s="227">
        <v>8389.24</v>
      </c>
    </row>
    <row r="12">
      <c r="A12" s="231">
        <v>46037.0</v>
      </c>
      <c r="B12" s="219" t="s">
        <v>108</v>
      </c>
      <c r="C12" s="220"/>
      <c r="D12" s="220"/>
      <c r="E12" s="233"/>
      <c r="F12" s="221">
        <v>8487.21</v>
      </c>
    </row>
    <row r="13">
      <c r="A13" s="232">
        <v>46037.0</v>
      </c>
      <c r="B13" s="224" t="s">
        <v>109</v>
      </c>
      <c r="C13" s="225" t="s">
        <v>99</v>
      </c>
      <c r="D13" s="227">
        <v>-53.7</v>
      </c>
      <c r="E13" s="228"/>
      <c r="F13" s="227">
        <v>8487.21</v>
      </c>
    </row>
    <row r="14">
      <c r="A14" s="231">
        <v>46034.0</v>
      </c>
      <c r="B14" s="219" t="s">
        <v>110</v>
      </c>
      <c r="C14" s="220"/>
      <c r="D14" s="220"/>
      <c r="E14" s="220"/>
      <c r="F14" s="221">
        <v>8540.91</v>
      </c>
    </row>
    <row r="15">
      <c r="A15" s="232">
        <v>46034.0</v>
      </c>
      <c r="B15" s="224" t="s">
        <v>111</v>
      </c>
      <c r="C15" s="225" t="s">
        <v>99</v>
      </c>
      <c r="D15" s="228"/>
      <c r="E15" s="227">
        <v>306.0</v>
      </c>
      <c r="F15" s="227">
        <v>8540.91</v>
      </c>
    </row>
    <row r="16">
      <c r="A16" s="231">
        <v>46024.0</v>
      </c>
      <c r="B16" s="219" t="s">
        <v>112</v>
      </c>
      <c r="C16" s="220"/>
      <c r="D16" s="220"/>
      <c r="E16" s="220"/>
      <c r="F16" s="221">
        <v>8234.91</v>
      </c>
    </row>
    <row r="17">
      <c r="A17" s="234">
        <v>46024.0</v>
      </c>
      <c r="B17" s="224" t="s">
        <v>113</v>
      </c>
      <c r="C17" s="225" t="s">
        <v>99</v>
      </c>
      <c r="D17" s="235"/>
      <c r="E17" s="236">
        <v>50.0</v>
      </c>
      <c r="F17" s="236">
        <v>8234.91</v>
      </c>
    </row>
    <row r="19">
      <c r="A19" s="222" t="s">
        <v>114</v>
      </c>
      <c r="D19" s="237">
        <f t="shared" ref="D19:E19" si="1">SUM(D2:D17)</f>
        <v>-1224.53</v>
      </c>
      <c r="E19" s="237">
        <f t="shared" si="1"/>
        <v>723.28</v>
      </c>
    </row>
  </sheetData>
  <hyperlinks>
    <hyperlink r:id="rId1" location="/accounts/details/25118265/transactions" ref="A1"/>
    <hyperlink r:id="rId2" location="/accounts/details/25118265/transactions" ref="B1"/>
    <hyperlink r:id="rId3" location="/accounts/details/25118265/transactions" ref="C1"/>
    <hyperlink r:id="rId4" location="/accounts/details/25118265/transactions" ref="D1"/>
    <hyperlink r:id="rId5" location="/accounts/details/25118265/transactions" ref="E1"/>
    <hyperlink r:id="rId6" location="/accounts/details/25118265/transactions" ref="B2"/>
    <hyperlink r:id="rId7" location="/accounts/details/25118265/transactions" ref="B3"/>
    <hyperlink r:id="rId8" location="/accounts/details/25118265/transactions" ref="B4"/>
    <hyperlink r:id="rId9" location="/accounts/details/25118265/transactions" ref="B5"/>
    <hyperlink r:id="rId10" location="/accounts/details/25118265/transactions" ref="B6"/>
    <hyperlink r:id="rId11" location="/accounts/details/25118265/transactions" ref="B7"/>
    <hyperlink r:id="rId12" location="/accounts/details/25118265/transactions" ref="B8"/>
    <hyperlink r:id="rId13" location="/accounts/details/25118265/transactions" ref="B9"/>
    <hyperlink r:id="rId14" location="/accounts/details/25118265/transactions" ref="B10"/>
    <hyperlink r:id="rId15" location="/accounts/details/25118265/transactions" ref="B11"/>
    <hyperlink r:id="rId16" location="/accounts/details/25118265/transactions" ref="B12"/>
    <hyperlink r:id="rId17" location="/accounts/details/25118265/transactions" ref="B13"/>
    <hyperlink r:id="rId18" location="/accounts/details/25118265/transactions" ref="B14"/>
    <hyperlink r:id="rId19" location="/accounts/details/25118265/transactions" ref="B15"/>
    <hyperlink r:id="rId20" location="/accounts/details/25118265/transactions" ref="B16"/>
    <hyperlink r:id="rId21" location="/accounts/details/25118265/transactions" ref="B17"/>
  </hyperlinks>
  <drawing r:id="rId22"/>
</worksheet>
</file>