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ly FY26" sheetId="1" r:id="rId5"/>
    <sheet state="visible" name="July Check Register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8">
      <text>
        <t xml:space="preserve">This paid for a three subscription</t>
      </text>
    </comment>
    <comment authorId="0" ref="C78">
      <text>
        <t xml:space="preserve">MSI Office Rent $3,600 (10 months)
Easton Utilities $1,300
Zoom Meeting $350
</t>
      </text>
    </comment>
  </commentList>
</comments>
</file>

<file path=xl/sharedStrings.xml><?xml version="1.0" encoding="utf-8"?>
<sst xmlns="http://schemas.openxmlformats.org/spreadsheetml/2006/main" count="167" uniqueCount="103">
  <si>
    <t>Treasurer's Report - July 2025  (FY26)</t>
  </si>
  <si>
    <t>July 1, 2025 - July 31, 2025</t>
  </si>
  <si>
    <t>Revenue</t>
  </si>
  <si>
    <t>July 2025 Actuals</t>
  </si>
  <si>
    <t>2025-6 Budget</t>
  </si>
  <si>
    <t>2025-6 Actuals</t>
  </si>
  <si>
    <t>Contributions</t>
  </si>
  <si>
    <t>Literature Sales</t>
  </si>
  <si>
    <t>Event Income</t>
  </si>
  <si>
    <t>Other Contribtions and Income</t>
  </si>
  <si>
    <t>Interest Income</t>
  </si>
  <si>
    <t>Total Budget Receipts</t>
  </si>
  <si>
    <t>Expenses</t>
  </si>
  <si>
    <t>Intergroups Officers</t>
  </si>
  <si>
    <t>Chair</t>
  </si>
  <si>
    <t>1) Travel to Group Meetings</t>
  </si>
  <si>
    <t>2) NERAASA</t>
  </si>
  <si>
    <t>3) Attend Area 29 Convention and Assemblies (mileage only)</t>
  </si>
  <si>
    <t xml:space="preserve">4) Outreach Materials </t>
  </si>
  <si>
    <t>Total</t>
  </si>
  <si>
    <t>Vice Chair</t>
  </si>
  <si>
    <t>1) Travel</t>
  </si>
  <si>
    <t>Secretary</t>
  </si>
  <si>
    <t>2) Copies, Printing &amp; Office Supplies</t>
  </si>
  <si>
    <t>Treasurer</t>
  </si>
  <si>
    <t>1) Postage - Office Supplies</t>
  </si>
  <si>
    <t>Area Officers Subtotal:</t>
  </si>
  <si>
    <t>InterGroup Service Committees</t>
  </si>
  <si>
    <t>Activities</t>
  </si>
  <si>
    <t>1) Events for the Counties</t>
  </si>
  <si>
    <t>2) Workshops for the Counties</t>
  </si>
  <si>
    <t>3) Holiday Alcathons</t>
  </si>
  <si>
    <t>4) Multi-County Group Events</t>
  </si>
  <si>
    <t>5) Committee Travel</t>
  </si>
  <si>
    <t>CPC/PI</t>
  </si>
  <si>
    <t>Corrections /Institutions</t>
  </si>
  <si>
    <t>1) Institutions/Corrections Workshops</t>
  </si>
  <si>
    <t>2) Institutions/Corrections Printing</t>
  </si>
  <si>
    <t>3) Correction Literature</t>
  </si>
  <si>
    <t>Website</t>
  </si>
  <si>
    <t>1) Premium WIX Platform</t>
  </si>
  <si>
    <t>2) Website Doman Fee</t>
  </si>
  <si>
    <t>3) Email Account Fee - 7 Accounts</t>
  </si>
  <si>
    <t>4) Outreach Travel</t>
  </si>
  <si>
    <t>Finance</t>
  </si>
  <si>
    <t>2) Copies/Printing/Office Supplies</t>
  </si>
  <si>
    <t>3) Finance Workshop(s)</t>
  </si>
  <si>
    <t>Office - Literature</t>
  </si>
  <si>
    <t>1) Literature - Cost and Shipping</t>
  </si>
  <si>
    <t>Committee Expenses Sub-Total:</t>
  </si>
  <si>
    <t>Non-Committee Expenses:</t>
  </si>
  <si>
    <t>Office Rent &amp; Utilities (includes Storage Unit)</t>
  </si>
  <si>
    <t>Phone and Internet</t>
  </si>
  <si>
    <t xml:space="preserve"> </t>
  </si>
  <si>
    <t>Answering Service</t>
  </si>
  <si>
    <t>P.O. Box Rent</t>
  </si>
  <si>
    <t>Office Supplies</t>
  </si>
  <si>
    <t>Monthly Meeting Space Rental</t>
  </si>
  <si>
    <t>Credit Card Fees</t>
  </si>
  <si>
    <t>Office Equipment Maintainence and Escrow</t>
  </si>
  <si>
    <t>Insurance</t>
  </si>
  <si>
    <t>Non-Committee Expenses Subtotal:</t>
  </si>
  <si>
    <t>Total Income</t>
  </si>
  <si>
    <t>Total Expenses</t>
  </si>
  <si>
    <t>Income/-Loss</t>
  </si>
  <si>
    <t>Cash-on hand (checking) 6-30-24</t>
  </si>
  <si>
    <t>Estimated Cash-on hand (checking) 6-30-25</t>
  </si>
  <si>
    <t>Checking Acct. Balance on 6/30/25</t>
  </si>
  <si>
    <t>Debits</t>
  </si>
  <si>
    <t>Credits</t>
  </si>
  <si>
    <t>Balance on 7/31/25</t>
  </si>
  <si>
    <t>CD - Automatic Renewal Date is 9/16/25.  New Maturity Date will be 10/16/26</t>
  </si>
  <si>
    <t>CD Value on 6/30/25</t>
  </si>
  <si>
    <t>CD Value on 7/31/25</t>
  </si>
  <si>
    <t>Net Change</t>
  </si>
  <si>
    <t>Group Contributing Amount</t>
  </si>
  <si>
    <t>St. Paul Study Group</t>
  </si>
  <si>
    <t>Gr. # 000348850</t>
  </si>
  <si>
    <t>Kent Island Group</t>
  </si>
  <si>
    <t># 000021746</t>
  </si>
  <si>
    <t>Hillsboro Group</t>
  </si>
  <si>
    <t>#683991</t>
  </si>
  <si>
    <t>Wednesday Womens Group</t>
  </si>
  <si>
    <t># 106298</t>
  </si>
  <si>
    <t>Just for Today</t>
  </si>
  <si>
    <t># 100023608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</si>
  <si>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</si>
  <si>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DDA Deposit</t>
    </r>
  </si>
  <si>
    <t>Select one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</si>
  <si>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</si>
  <si>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Check # 1047</t>
    </r>
  </si>
  <si>
    <r>
      <rPr>
        <rFont val="Rubik, &quot;Helvetica Neue&quot;, Arial, sans-serif"/>
        <color rgb="FF1155CC"/>
        <sz val="12.0"/>
        <u/>
      </rPr>
      <t>Check # 1045</t>
    </r>
  </si>
  <si>
    <r>
      <rPr>
        <rFont val="Rubik, &quot;Helvetica Neue&quot;, Arial, sans-serif"/>
        <color rgb="FF1155CC"/>
        <sz val="12.0"/>
        <u/>
      </rPr>
      <t>Check # 1046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</si>
  <si>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</si>
  <si>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1353 07/17/25 80180652HP *INSTANT INK 855-785-2777 CA C#6501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</si>
  <si>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</si>
  <si>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1750 07/17/25 22057194AAWS 212-870-3023 NY C#6501</t>
    </r>
  </si>
  <si>
    <r>
      <rPr>
        <rFont val="Rubik, &quot;Helvetica Neue&quot;, Arial, sans-serif"/>
        <color rgb="FF1155CC"/>
        <sz val="12.0"/>
        <u/>
      </rPr>
      <t>DDA Deposit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</si>
  <si>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</si>
  <si>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BILL PYMNT MD-EASTON UTILIT 0000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</si>
  <si>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</si>
  <si>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0845 07/09/25 95265787WIX.COM 1-415-6399034 CA C#6501</t>
    </r>
  </si>
  <si>
    <r>
      <rPr>
        <rFont val="Rubik, &quot;Helvetica Neue&quot;, Arial, sans-serif"/>
        <i/>
        <color rgb="FF1155CC"/>
        <sz val="12.0"/>
        <u/>
      </rPr>
      <t>Daily Ledger Balance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</si>
</sst>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mm/dd/yyyy"/>
    <numFmt numFmtId="166" formatCode="&quot;$&quot;#,##0.00"/>
  </numFmts>
  <fonts count="20">
    <font>
      <sz val="10.0"/>
      <color rgb="FF000000"/>
      <name val="Arial"/>
      <scheme val="minor"/>
    </font>
    <font>
      <b/>
      <sz val="12.0"/>
      <color theme="1"/>
      <name val="Arial"/>
    </font>
    <font/>
    <font>
      <b/>
      <sz val="12.0"/>
      <color theme="1"/>
      <name val="Aptos Narrow"/>
    </font>
    <font>
      <sz val="12.0"/>
      <color theme="1"/>
      <name val="Arial"/>
    </font>
    <font>
      <sz val="12.0"/>
      <color theme="1"/>
      <name val="Aptos Narrow"/>
    </font>
    <font>
      <sz val="11.0"/>
      <color theme="1"/>
      <name val="Aptos Narrow"/>
    </font>
    <font>
      <sz val="11.0"/>
      <color theme="1"/>
      <name val="Arial"/>
    </font>
    <font>
      <b/>
      <u/>
      <sz val="11.0"/>
      <color theme="1"/>
      <name val="Aptos Narrow"/>
    </font>
    <font>
      <b/>
      <sz val="11.0"/>
      <color theme="1"/>
      <name val="Aptos Narrow"/>
    </font>
    <font>
      <color theme="1"/>
      <name val="Arial"/>
      <scheme val="minor"/>
    </font>
    <font>
      <b/>
      <sz val="11.0"/>
      <color theme="1"/>
      <name val="Arial"/>
    </font>
    <font>
      <b/>
      <sz val="14.0"/>
      <color theme="1"/>
      <name val="Aptos Narrow"/>
    </font>
    <font>
      <color theme="1"/>
      <name val="Arial"/>
    </font>
    <font>
      <sz val="11.0"/>
      <color rgb="FFFF0000"/>
      <name val="Aptos Narrow"/>
    </font>
    <font>
      <i/>
      <sz val="12.0"/>
      <color rgb="FF5A6472"/>
      <name val="Rubik"/>
    </font>
    <font>
      <i/>
      <u/>
      <sz val="12.0"/>
      <color rgb="FF0000FF"/>
      <name val="Rubik"/>
    </font>
    <font>
      <sz val="12.0"/>
      <color rgb="FF132334"/>
      <name val="Rubik"/>
    </font>
    <font>
      <u/>
      <sz val="12.0"/>
      <color rgb="FF0000FF"/>
      <name val="Rubik"/>
    </font>
    <font>
      <i/>
      <sz val="12.0"/>
      <color rgb="FF000000"/>
      <name val="Inherit"/>
    </font>
  </fonts>
  <fills count="8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5F5F5"/>
        <bgColor rgb="FFF5F5F5"/>
      </patternFill>
    </fill>
  </fills>
  <borders count="7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top style="medium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DDDDDD"/>
      </top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4" numFmtId="0" xfId="0" applyAlignment="1" applyBorder="1" applyFont="1">
      <alignment horizontal="center" readingOrder="0"/>
    </xf>
    <xf borderId="9" fillId="0" fontId="5" numFmtId="0" xfId="0" applyAlignment="1" applyBorder="1" applyFont="1">
      <alignment horizontal="center"/>
    </xf>
    <xf borderId="9" fillId="0" fontId="4" numFmtId="0" xfId="0" applyAlignment="1" applyBorder="1" applyFont="1">
      <alignment horizontal="center" readingOrder="0"/>
    </xf>
    <xf borderId="10" fillId="0" fontId="6" numFmtId="0" xfId="0" applyBorder="1" applyFont="1"/>
    <xf borderId="11" fillId="0" fontId="7" numFmtId="164" xfId="0" applyAlignment="1" applyBorder="1" applyFont="1" applyNumberFormat="1">
      <alignment horizontal="center" readingOrder="0"/>
    </xf>
    <xf borderId="12" fillId="0" fontId="7" numFmtId="164" xfId="0" applyAlignment="1" applyBorder="1" applyFont="1" applyNumberFormat="1">
      <alignment horizontal="center" readingOrder="0"/>
    </xf>
    <xf borderId="13" fillId="0" fontId="7" numFmtId="164" xfId="0" applyAlignment="1" applyBorder="1" applyFont="1" applyNumberFormat="1">
      <alignment horizontal="center" readingOrder="0"/>
    </xf>
    <xf borderId="14" fillId="0" fontId="6" numFmtId="0" xfId="0" applyBorder="1" applyFont="1"/>
    <xf borderId="11" fillId="0" fontId="7" numFmtId="164" xfId="0" applyAlignment="1" applyBorder="1" applyFont="1" applyNumberFormat="1">
      <alignment readingOrder="0"/>
    </xf>
    <xf borderId="15" fillId="0" fontId="7" numFmtId="164" xfId="0" applyAlignment="1" applyBorder="1" applyFont="1" applyNumberFormat="1">
      <alignment readingOrder="0"/>
    </xf>
    <xf borderId="16" fillId="0" fontId="7" numFmtId="164" xfId="0" applyAlignment="1" applyBorder="1" applyFont="1" applyNumberFormat="1">
      <alignment horizontal="center" readingOrder="0"/>
    </xf>
    <xf borderId="15" fillId="0" fontId="6" numFmtId="164" xfId="0" applyBorder="1" applyFont="1" applyNumberFormat="1"/>
    <xf borderId="17" fillId="0" fontId="6" numFmtId="0" xfId="0" applyBorder="1" applyFont="1"/>
    <xf borderId="18" fillId="0" fontId="6" numFmtId="0" xfId="0" applyBorder="1" applyFont="1"/>
    <xf borderId="19" fillId="0" fontId="6" numFmtId="164" xfId="0" applyBorder="1" applyFont="1" applyNumberFormat="1"/>
    <xf borderId="20" fillId="0" fontId="6" numFmtId="164" xfId="0" applyBorder="1" applyFont="1" applyNumberFormat="1"/>
    <xf borderId="7" fillId="0" fontId="6" numFmtId="0" xfId="0" applyAlignment="1" applyBorder="1" applyFont="1">
      <alignment horizontal="right"/>
    </xf>
    <xf borderId="21" fillId="2" fontId="6" numFmtId="164" xfId="0" applyBorder="1" applyFill="1" applyFont="1" applyNumberFormat="1"/>
    <xf borderId="9" fillId="2" fontId="6" numFmtId="164" xfId="0" applyBorder="1" applyFont="1" applyNumberFormat="1"/>
    <xf borderId="22" fillId="2" fontId="6" numFmtId="164" xfId="0" applyBorder="1" applyFont="1" applyNumberFormat="1"/>
    <xf borderId="23" fillId="0" fontId="2" numFmtId="0" xfId="0" applyBorder="1" applyFont="1"/>
    <xf borderId="9" fillId="0" fontId="2" numFmtId="0" xfId="0" applyBorder="1" applyFont="1"/>
    <xf borderId="24" fillId="0" fontId="8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9" numFmtId="0" xfId="0" applyBorder="1" applyFont="1"/>
    <xf borderId="28" fillId="0" fontId="4" numFmtId="0" xfId="0" applyAlignment="1" applyBorder="1" applyFont="1">
      <alignment horizontal="center" readingOrder="0"/>
    </xf>
    <xf borderId="29" fillId="0" fontId="5" numFmtId="0" xfId="0" applyAlignment="1" applyBorder="1" applyFont="1">
      <alignment horizontal="center"/>
    </xf>
    <xf borderId="30" fillId="0" fontId="7" numFmtId="0" xfId="0" applyAlignment="1" applyBorder="1" applyFont="1">
      <alignment readingOrder="0"/>
    </xf>
    <xf borderId="11" fillId="0" fontId="6" numFmtId="164" xfId="0" applyBorder="1" applyFont="1" applyNumberFormat="1"/>
    <xf borderId="31" fillId="0" fontId="7" numFmtId="164" xfId="0" applyAlignment="1" applyBorder="1" applyFont="1" applyNumberFormat="1">
      <alignment readingOrder="0"/>
    </xf>
    <xf borderId="32" fillId="0" fontId="7" numFmtId="0" xfId="0" applyAlignment="1" applyBorder="1" applyFont="1">
      <alignment readingOrder="0"/>
    </xf>
    <xf borderId="33" fillId="0" fontId="7" numFmtId="164" xfId="0" applyAlignment="1" applyBorder="1" applyFont="1" applyNumberFormat="1">
      <alignment readingOrder="0"/>
    </xf>
    <xf borderId="34" fillId="0" fontId="7" numFmtId="0" xfId="0" applyAlignment="1" applyBorder="1" applyFont="1">
      <alignment readingOrder="0"/>
    </xf>
    <xf borderId="35" fillId="0" fontId="6" numFmtId="164" xfId="0" applyBorder="1" applyFont="1" applyNumberFormat="1"/>
    <xf borderId="36" fillId="0" fontId="7" numFmtId="164" xfId="0" applyAlignment="1" applyBorder="1" applyFont="1" applyNumberFormat="1">
      <alignment readingOrder="0"/>
    </xf>
    <xf borderId="37" fillId="0" fontId="9" numFmtId="0" xfId="0" applyBorder="1" applyFont="1"/>
    <xf borderId="38" fillId="2" fontId="6" numFmtId="164" xfId="0" applyBorder="1" applyFont="1" applyNumberFormat="1"/>
    <xf borderId="39" fillId="2" fontId="6" numFmtId="164" xfId="0" applyBorder="1" applyFont="1" applyNumberFormat="1"/>
    <xf borderId="40" fillId="2" fontId="6" numFmtId="164" xfId="0" applyBorder="1" applyFont="1" applyNumberFormat="1"/>
    <xf borderId="24" fillId="0" fontId="6" numFmtId="0" xfId="0" applyBorder="1" applyFont="1"/>
    <xf borderId="41" fillId="0" fontId="9" numFmtId="0" xfId="0" applyBorder="1" applyFont="1"/>
    <xf borderId="42" fillId="0" fontId="6" numFmtId="164" xfId="0" applyBorder="1" applyFont="1" applyNumberFormat="1"/>
    <xf borderId="31" fillId="0" fontId="6" numFmtId="164" xfId="0" applyBorder="1" applyFont="1" applyNumberFormat="1"/>
    <xf borderId="43" fillId="0" fontId="9" numFmtId="0" xfId="0" applyBorder="1" applyFont="1"/>
    <xf borderId="44" fillId="0" fontId="6" numFmtId="0" xfId="0" applyBorder="1" applyFont="1"/>
    <xf borderId="45" fillId="0" fontId="6" numFmtId="0" xfId="0" applyBorder="1" applyFont="1"/>
    <xf borderId="46" fillId="0" fontId="6" numFmtId="164" xfId="0" applyBorder="1" applyFont="1" applyNumberFormat="1"/>
    <xf borderId="26" fillId="0" fontId="7" numFmtId="164" xfId="0" applyAlignment="1" applyBorder="1" applyFont="1" applyNumberFormat="1">
      <alignment readingOrder="0"/>
    </xf>
    <xf borderId="44" fillId="0" fontId="7" numFmtId="0" xfId="0" applyAlignment="1" applyBorder="1" applyFont="1">
      <alignment readingOrder="0"/>
    </xf>
    <xf borderId="47" fillId="2" fontId="6" numFmtId="164" xfId="0" applyBorder="1" applyFont="1" applyNumberFormat="1"/>
    <xf borderId="29" fillId="2" fontId="6" numFmtId="164" xfId="0" applyBorder="1" applyFont="1" applyNumberFormat="1"/>
    <xf borderId="48" fillId="2" fontId="6" numFmtId="164" xfId="0" applyBorder="1" applyFont="1" applyNumberFormat="1"/>
    <xf borderId="42" fillId="0" fontId="10" numFmtId="0" xfId="0" applyBorder="1" applyFont="1"/>
    <xf borderId="49" fillId="0" fontId="9" numFmtId="0" xfId="0" applyBorder="1" applyFont="1"/>
    <xf borderId="0" fillId="0" fontId="9" numFmtId="0" xfId="0" applyFont="1"/>
    <xf borderId="50" fillId="0" fontId="9" numFmtId="0" xfId="0" applyBorder="1" applyFont="1"/>
    <xf borderId="51" fillId="0" fontId="5" numFmtId="0" xfId="0" applyAlignment="1" applyBorder="1" applyFont="1">
      <alignment horizontal="center"/>
    </xf>
    <xf borderId="52" fillId="0" fontId="6" numFmtId="0" xfId="0" applyBorder="1" applyFont="1"/>
    <xf borderId="15" fillId="0" fontId="6" numFmtId="0" xfId="0" applyBorder="1" applyFont="1"/>
    <xf borderId="35" fillId="0" fontId="6" numFmtId="0" xfId="0" applyBorder="1" applyFont="1"/>
    <xf borderId="53" fillId="0" fontId="9" numFmtId="0" xfId="0" applyBorder="1" applyFont="1"/>
    <xf borderId="24" fillId="0" fontId="10" numFmtId="0" xfId="0" applyBorder="1" applyFont="1"/>
    <xf borderId="26" fillId="0" fontId="10" numFmtId="0" xfId="0" applyBorder="1" applyFont="1"/>
    <xf borderId="46" fillId="2" fontId="6" numFmtId="164" xfId="0" applyBorder="1" applyFont="1" applyNumberFormat="1"/>
    <xf borderId="29" fillId="0" fontId="6" numFmtId="0" xfId="0" applyBorder="1" applyFont="1"/>
    <xf borderId="48" fillId="0" fontId="6" numFmtId="0" xfId="0" applyBorder="1" applyFont="1"/>
    <xf borderId="54" fillId="0" fontId="9" numFmtId="0" xfId="0" applyBorder="1" applyFont="1"/>
    <xf borderId="55" fillId="0" fontId="6" numFmtId="0" xfId="0" applyBorder="1" applyFont="1"/>
    <xf borderId="56" fillId="0" fontId="6" numFmtId="164" xfId="0" applyBorder="1" applyFont="1" applyNumberFormat="1"/>
    <xf borderId="57" fillId="0" fontId="7" numFmtId="164" xfId="0" applyAlignment="1" applyBorder="1" applyFont="1" applyNumberFormat="1">
      <alignment readingOrder="0"/>
    </xf>
    <xf borderId="58" fillId="0" fontId="6" numFmtId="0" xfId="0" applyBorder="1" applyFont="1"/>
    <xf borderId="59" fillId="0" fontId="6" numFmtId="164" xfId="0" applyBorder="1" applyFont="1" applyNumberFormat="1"/>
    <xf borderId="60" fillId="0" fontId="7" numFmtId="164" xfId="0" applyAlignment="1" applyBorder="1" applyFont="1" applyNumberFormat="1">
      <alignment readingOrder="0"/>
    </xf>
    <xf borderId="61" fillId="0" fontId="11" numFmtId="0" xfId="0" applyAlignment="1" applyBorder="1" applyFont="1">
      <alignment readingOrder="0"/>
    </xf>
    <xf borderId="32" fillId="0" fontId="6" numFmtId="0" xfId="0" applyBorder="1" applyFont="1"/>
    <xf borderId="34" fillId="0" fontId="6" numFmtId="0" xfId="0" applyBorder="1" applyFont="1"/>
    <xf borderId="62" fillId="0" fontId="7" numFmtId="164" xfId="0" applyAlignment="1" applyBorder="1" applyFont="1" applyNumberFormat="1">
      <alignment readingOrder="0"/>
    </xf>
    <xf borderId="46" fillId="0" fontId="7" numFmtId="164" xfId="0" applyAlignment="1" applyBorder="1" applyFont="1" applyNumberFormat="1">
      <alignment horizontal="center" readingOrder="0"/>
    </xf>
    <xf borderId="63" fillId="2" fontId="6" numFmtId="164" xfId="0" applyBorder="1" applyFont="1" applyNumberFormat="1"/>
    <xf borderId="33" fillId="0" fontId="6" numFmtId="164" xfId="0" applyBorder="1" applyFont="1" applyNumberFormat="1"/>
    <xf borderId="8" fillId="0" fontId="9" numFmtId="0" xfId="0" applyBorder="1" applyFont="1"/>
    <xf borderId="11" fillId="0" fontId="6" numFmtId="0" xfId="0" applyBorder="1" applyFont="1"/>
    <xf borderId="64" fillId="0" fontId="7" numFmtId="164" xfId="0" applyAlignment="1" applyBorder="1" applyFont="1" applyNumberFormat="1">
      <alignment readingOrder="0"/>
    </xf>
    <xf borderId="65" fillId="0" fontId="6" numFmtId="164" xfId="0" applyBorder="1" applyFont="1" applyNumberFormat="1"/>
    <xf borderId="66" fillId="0" fontId="7" numFmtId="164" xfId="0" applyAlignment="1" applyBorder="1" applyFont="1" applyNumberFormat="1">
      <alignment readingOrder="0"/>
    </xf>
    <xf borderId="67" fillId="0" fontId="9" numFmtId="0" xfId="0" applyBorder="1" applyFont="1"/>
    <xf borderId="68" fillId="2" fontId="6" numFmtId="164" xfId="0" applyBorder="1" applyFont="1" applyNumberFormat="1"/>
    <xf borderId="24" fillId="0" fontId="9" numFmtId="0" xfId="0" applyBorder="1" applyFont="1"/>
    <xf borderId="69" fillId="0" fontId="12" numFmtId="0" xfId="0" applyBorder="1" applyFont="1"/>
    <xf borderId="70" fillId="2" fontId="5" numFmtId="164" xfId="0" applyAlignment="1" applyBorder="1" applyFont="1" applyNumberFormat="1">
      <alignment horizontal="center"/>
    </xf>
    <xf borderId="1" fillId="0" fontId="12" numFmtId="0" xfId="0" applyBorder="1" applyFont="1"/>
    <xf borderId="25" fillId="0" fontId="4" numFmtId="0" xfId="0" applyAlignment="1" applyBorder="1" applyFont="1">
      <alignment horizontal="center" readingOrder="0"/>
    </xf>
    <xf borderId="8" fillId="0" fontId="5" numFmtId="0" xfId="0" applyAlignment="1" applyBorder="1" applyFont="1">
      <alignment horizontal="center"/>
    </xf>
    <xf borderId="25" fillId="0" fontId="6" numFmtId="164" xfId="0" applyBorder="1" applyFont="1" applyNumberFormat="1"/>
    <xf borderId="0" fillId="0" fontId="13" numFmtId="0" xfId="0" applyAlignment="1" applyFont="1">
      <alignment readingOrder="0"/>
    </xf>
    <xf borderId="18" fillId="0" fontId="7" numFmtId="164" xfId="0" applyAlignment="1" applyBorder="1" applyFont="1" applyNumberFormat="1">
      <alignment readingOrder="0"/>
    </xf>
    <xf borderId="4" fillId="0" fontId="12" numFmtId="0" xfId="0" applyBorder="1" applyFont="1"/>
    <xf borderId="21" fillId="2" fontId="9" numFmtId="164" xfId="0" applyBorder="1" applyFont="1" applyNumberFormat="1"/>
    <xf borderId="3" fillId="0" fontId="5" numFmtId="0" xfId="0" applyAlignment="1" applyBorder="1" applyFont="1">
      <alignment horizontal="center"/>
    </xf>
    <xf borderId="30" fillId="0" fontId="7" numFmtId="0" xfId="0" applyAlignment="1" applyBorder="1" applyFont="1">
      <alignment horizontal="right" readingOrder="0"/>
    </xf>
    <xf borderId="52" fillId="0" fontId="6" numFmtId="164" xfId="0" applyBorder="1" applyFont="1" applyNumberFormat="1"/>
    <xf borderId="32" fillId="0" fontId="7" numFmtId="0" xfId="0" applyAlignment="1" applyBorder="1" applyFont="1">
      <alignment horizontal="right" readingOrder="0"/>
    </xf>
    <xf borderId="15" fillId="0" fontId="14" numFmtId="164" xfId="0" applyBorder="1" applyFont="1" applyNumberFormat="1"/>
    <xf borderId="32" fillId="0" fontId="6" numFmtId="0" xfId="0" applyAlignment="1" applyBorder="1" applyFont="1">
      <alignment horizontal="right"/>
    </xf>
    <xf borderId="34" fillId="0" fontId="7" numFmtId="0" xfId="0" applyAlignment="1" applyBorder="1" applyFont="1">
      <alignment horizontal="right" readingOrder="0"/>
    </xf>
    <xf borderId="35" fillId="0" fontId="7" numFmtId="0" xfId="0" applyAlignment="1" applyBorder="1" applyFont="1">
      <alignment readingOrder="0"/>
    </xf>
    <xf borderId="67" fillId="3" fontId="11" numFmtId="164" xfId="0" applyAlignment="1" applyBorder="1" applyFill="1" applyFont="1" applyNumberFormat="1">
      <alignment readingOrder="0"/>
    </xf>
    <xf borderId="68" fillId="3" fontId="11" numFmtId="164" xfId="0" applyBorder="1" applyFont="1" applyNumberFormat="1"/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readingOrder="0"/>
    </xf>
    <xf borderId="67" fillId="0" fontId="7" numFmtId="0" xfId="0" applyAlignment="1" applyBorder="1" applyFont="1">
      <alignment horizontal="right" readingOrder="0"/>
    </xf>
    <xf borderId="67" fillId="0" fontId="7" numFmtId="0" xfId="0" applyAlignment="1" applyBorder="1" applyFont="1">
      <alignment horizontal="center" readingOrder="0"/>
    </xf>
    <xf borderId="68" fillId="0" fontId="7" numFmtId="0" xfId="0" applyAlignment="1" applyBorder="1" applyFont="1">
      <alignment readingOrder="0"/>
    </xf>
    <xf borderId="0" fillId="0" fontId="7" numFmtId="0" xfId="0" applyFont="1"/>
    <xf borderId="25" fillId="4" fontId="7" numFmtId="164" xfId="0" applyAlignment="1" applyBorder="1" applyFill="1" applyFont="1" applyNumberFormat="1">
      <alignment readingOrder="0"/>
    </xf>
    <xf borderId="0" fillId="4" fontId="7" numFmtId="164" xfId="0" applyAlignment="1" applyFont="1" applyNumberFormat="1">
      <alignment readingOrder="0"/>
    </xf>
    <xf borderId="71" fillId="5" fontId="7" numFmtId="0" xfId="0" applyAlignment="1" applyBorder="1" applyFill="1" applyFont="1">
      <alignment readingOrder="0" shrinkToFit="0" wrapText="1"/>
    </xf>
    <xf borderId="67" fillId="5" fontId="11" numFmtId="164" xfId="0" applyAlignment="1" applyBorder="1" applyFont="1" applyNumberFormat="1">
      <alignment readingOrder="0"/>
    </xf>
    <xf borderId="46" fillId="0" fontId="7" numFmtId="0" xfId="0" applyAlignment="1" applyBorder="1" applyFont="1">
      <alignment horizontal="right" readingOrder="0"/>
    </xf>
    <xf borderId="46" fillId="0" fontId="10" numFmtId="0" xfId="0" applyAlignment="1" applyBorder="1" applyFont="1">
      <alignment horizontal="center" readingOrder="0"/>
    </xf>
    <xf borderId="7" fillId="6" fontId="11" numFmtId="0" xfId="0" applyAlignment="1" applyBorder="1" applyFill="1" applyFont="1">
      <alignment horizontal="center" readingOrder="0"/>
    </xf>
    <xf borderId="72" fillId="0" fontId="7" numFmtId="0" xfId="0" applyAlignment="1" applyBorder="1" applyFont="1">
      <alignment readingOrder="0" vertical="bottom"/>
    </xf>
    <xf borderId="72" fillId="0" fontId="7" numFmtId="0" xfId="0" applyAlignment="1" applyBorder="1" applyFont="1">
      <alignment shrinkToFit="0" vertical="bottom" wrapText="1"/>
    </xf>
    <xf borderId="72" fillId="0" fontId="7" numFmtId="164" xfId="0" applyAlignment="1" applyBorder="1" applyFont="1" applyNumberFormat="1">
      <alignment horizontal="center" vertical="bottom"/>
    </xf>
    <xf borderId="72" fillId="0" fontId="7" numFmtId="0" xfId="0" applyAlignment="1" applyBorder="1" applyFont="1">
      <alignment vertical="bottom"/>
    </xf>
    <xf borderId="72" fillId="4" fontId="7" numFmtId="0" xfId="0" applyAlignment="1" applyBorder="1" applyFont="1">
      <alignment vertical="bottom"/>
    </xf>
    <xf borderId="72" fillId="4" fontId="7" numFmtId="0" xfId="0" applyAlignment="1" applyBorder="1" applyFont="1">
      <alignment shrinkToFit="0" vertical="bottom" wrapText="1"/>
    </xf>
    <xf borderId="73" fillId="4" fontId="7" numFmtId="0" xfId="0" applyAlignment="1" applyBorder="1" applyFont="1">
      <alignment vertical="bottom"/>
    </xf>
    <xf borderId="73" fillId="4" fontId="7" numFmtId="0" xfId="0" applyAlignment="1" applyBorder="1" applyFont="1">
      <alignment shrinkToFit="0" vertical="bottom" wrapText="1"/>
    </xf>
    <xf borderId="73" fillId="0" fontId="7" numFmtId="164" xfId="0" applyAlignment="1" applyBorder="1" applyFont="1" applyNumberFormat="1">
      <alignment horizontal="center" vertical="bottom"/>
    </xf>
    <xf borderId="22" fillId="0" fontId="10" numFmtId="0" xfId="0" applyAlignment="1" applyBorder="1" applyFont="1">
      <alignment readingOrder="0"/>
    </xf>
    <xf borderId="22" fillId="0" fontId="10" numFmtId="0" xfId="0" applyBorder="1" applyFont="1"/>
    <xf borderId="22" fillId="0" fontId="11" numFmtId="164" xfId="0" applyBorder="1" applyFont="1" applyNumberFormat="1"/>
    <xf borderId="0" fillId="4" fontId="15" numFmtId="165" xfId="0" applyAlignment="1" applyFont="1" applyNumberFormat="1">
      <alignment readingOrder="0"/>
    </xf>
    <xf borderId="0" fillId="0" fontId="16" numFmtId="0" xfId="0" applyAlignment="1" applyFont="1">
      <alignment readingOrder="0" shrinkToFit="0" wrapText="1"/>
    </xf>
    <xf borderId="0" fillId="4" fontId="15" numFmtId="0" xfId="0" applyFont="1"/>
    <xf borderId="0" fillId="4" fontId="15" numFmtId="0" xfId="0" applyAlignment="1" applyFont="1">
      <alignment horizontal="right"/>
    </xf>
    <xf borderId="0" fillId="4" fontId="15" numFmtId="166" xfId="0" applyAlignment="1" applyFont="1" applyNumberFormat="1">
      <alignment horizontal="right" readingOrder="0"/>
    </xf>
    <xf borderId="74" fillId="4" fontId="17" numFmtId="165" xfId="0" applyAlignment="1" applyBorder="1" applyFont="1" applyNumberFormat="1">
      <alignment readingOrder="0"/>
    </xf>
    <xf borderId="0" fillId="0" fontId="18" numFmtId="0" xfId="0" applyAlignment="1" applyFont="1">
      <alignment readingOrder="0" shrinkToFit="0" wrapText="1"/>
    </xf>
    <xf borderId="0" fillId="0" fontId="19" numFmtId="0" xfId="0" applyAlignment="1" applyFont="1">
      <alignment horizontal="left" readingOrder="0" shrinkToFit="0" wrapText="0"/>
    </xf>
    <xf borderId="74" fillId="4" fontId="17" numFmtId="0" xfId="0" applyAlignment="1" applyBorder="1" applyFont="1">
      <alignment horizontal="right"/>
    </xf>
    <xf borderId="0" fillId="4" fontId="17" numFmtId="166" xfId="0" applyAlignment="1" applyFont="1" applyNumberFormat="1">
      <alignment horizontal="right" readingOrder="0"/>
    </xf>
    <xf borderId="74" fillId="4" fontId="17" numFmtId="166" xfId="0" applyAlignment="1" applyBorder="1" applyFont="1" applyNumberFormat="1">
      <alignment horizontal="right" readingOrder="0"/>
    </xf>
    <xf borderId="74" fillId="4" fontId="15" numFmtId="165" xfId="0" applyAlignment="1" applyBorder="1" applyFont="1" applyNumberFormat="1">
      <alignment readingOrder="0"/>
    </xf>
    <xf borderId="74" fillId="4" fontId="15" numFmtId="0" xfId="0" applyBorder="1" applyFont="1"/>
    <xf borderId="74" fillId="4" fontId="15" numFmtId="0" xfId="0" applyAlignment="1" applyBorder="1" applyFont="1">
      <alignment horizontal="right"/>
    </xf>
    <xf borderId="74" fillId="4" fontId="15" numFmtId="166" xfId="0" applyAlignment="1" applyBorder="1" applyFont="1" applyNumberFormat="1">
      <alignment horizontal="right" readingOrder="0"/>
    </xf>
    <xf borderId="74" fillId="7" fontId="15" numFmtId="165" xfId="0" applyAlignment="1" applyBorder="1" applyFill="1" applyFont="1" applyNumberFormat="1">
      <alignment readingOrder="0"/>
    </xf>
    <xf borderId="74" fillId="7" fontId="15" numFmtId="0" xfId="0" applyBorder="1" applyFont="1"/>
    <xf borderId="74" fillId="7" fontId="15" numFmtId="0" xfId="0" applyAlignment="1" applyBorder="1" applyFont="1">
      <alignment horizontal="right"/>
    </xf>
    <xf borderId="74" fillId="7" fontId="15" numFmtId="166" xfId="0" applyAlignment="1" applyBorder="1" applyFont="1" applyNumberFormat="1">
      <alignment horizontal="right" readingOrder="0"/>
    </xf>
    <xf borderId="0" fillId="4" fontId="17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cnbmcmd.banking.apiture.com/fxweb/app/" TargetMode="External"/><Relationship Id="rId10" Type="http://schemas.openxmlformats.org/officeDocument/2006/relationships/hyperlink" Target="https://cnbmcmd.banking.apiture.com/fxweb/app/" TargetMode="External"/><Relationship Id="rId13" Type="http://schemas.openxmlformats.org/officeDocument/2006/relationships/hyperlink" Target="https://cnbmcmd.banking.apiture.com/fxweb/app/" TargetMode="External"/><Relationship Id="rId12" Type="http://schemas.openxmlformats.org/officeDocument/2006/relationships/hyperlink" Target="https://cnbmcmd.banking.apiture.com/fxweb/app/" TargetMode="External"/><Relationship Id="rId1" Type="http://schemas.openxmlformats.org/officeDocument/2006/relationships/hyperlink" Target="https://cnbmcmd.banking.apiture.com/fxweb/app/" TargetMode="External"/><Relationship Id="rId2" Type="http://schemas.openxmlformats.org/officeDocument/2006/relationships/hyperlink" Target="https://cnbmcmd.banking.apiture.com/fxweb/app/" TargetMode="External"/><Relationship Id="rId3" Type="http://schemas.openxmlformats.org/officeDocument/2006/relationships/hyperlink" Target="https://cnbmcmd.banking.apiture.com/fxweb/app/" TargetMode="External"/><Relationship Id="rId4" Type="http://schemas.openxmlformats.org/officeDocument/2006/relationships/hyperlink" Target="https://cnbmcmd.banking.apiture.com/fxweb/app/" TargetMode="External"/><Relationship Id="rId9" Type="http://schemas.openxmlformats.org/officeDocument/2006/relationships/hyperlink" Target="https://cnbmcmd.banking.apiture.com/fxweb/app/" TargetMode="External"/><Relationship Id="rId15" Type="http://schemas.openxmlformats.org/officeDocument/2006/relationships/hyperlink" Target="https://cnbmcmd.banking.apiture.com/fxweb/app/" TargetMode="External"/><Relationship Id="rId14" Type="http://schemas.openxmlformats.org/officeDocument/2006/relationships/hyperlink" Target="https://cnbmcmd.banking.apiture.com/fxweb/app/" TargetMode="External"/><Relationship Id="rId17" Type="http://schemas.openxmlformats.org/officeDocument/2006/relationships/drawing" Target="../drawings/drawing2.xml"/><Relationship Id="rId16" Type="http://schemas.openxmlformats.org/officeDocument/2006/relationships/hyperlink" Target="https://cnbmcmd.banking.apiture.com/fxweb/app/" TargetMode="External"/><Relationship Id="rId5" Type="http://schemas.openxmlformats.org/officeDocument/2006/relationships/hyperlink" Target="https://cnbmcmd.banking.apiture.com/fxweb/app/" TargetMode="External"/><Relationship Id="rId6" Type="http://schemas.openxmlformats.org/officeDocument/2006/relationships/hyperlink" Target="https://cnbmcmd.banking.apiture.com/fxweb/app/" TargetMode="External"/><Relationship Id="rId7" Type="http://schemas.openxmlformats.org/officeDocument/2006/relationships/hyperlink" Target="https://cnbmcmd.banking.apiture.com/fxweb/app/" TargetMode="External"/><Relationship Id="rId8" Type="http://schemas.openxmlformats.org/officeDocument/2006/relationships/hyperlink" Target="https://cnbmcmd.banking.apiture.com/fxweb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52.13"/>
    <col customWidth="1" min="2" max="2" width="22.38"/>
    <col customWidth="1" min="3" max="4" width="22.5"/>
    <col customWidth="1" min="5" max="22" width="8.63"/>
  </cols>
  <sheetData>
    <row r="1" ht="14.25" customHeight="1">
      <c r="A1" s="1" t="s">
        <v>0</v>
      </c>
      <c r="B1" s="2"/>
      <c r="C1" s="2"/>
      <c r="D1" s="3"/>
    </row>
    <row r="2" ht="14.25" customHeight="1">
      <c r="A2" s="4" t="s">
        <v>1</v>
      </c>
      <c r="B2" s="5"/>
      <c r="C2" s="5"/>
      <c r="D2" s="6"/>
    </row>
    <row r="3" ht="14.25" customHeight="1">
      <c r="A3" s="7" t="s">
        <v>2</v>
      </c>
      <c r="B3" s="2"/>
      <c r="C3" s="2"/>
      <c r="D3" s="3"/>
    </row>
    <row r="4" ht="14.25" customHeight="1">
      <c r="A4" s="8"/>
      <c r="B4" s="9" t="s">
        <v>3</v>
      </c>
      <c r="C4" s="10" t="s">
        <v>4</v>
      </c>
      <c r="D4" s="11" t="s">
        <v>5</v>
      </c>
    </row>
    <row r="5" ht="14.25" customHeight="1">
      <c r="A5" s="12" t="s">
        <v>6</v>
      </c>
      <c r="B5" s="13">
        <v>1300.76</v>
      </c>
      <c r="C5" s="14">
        <v>13000.0</v>
      </c>
      <c r="D5" s="15">
        <f t="shared" ref="D5:D9" si="1">B5</f>
        <v>1300.76</v>
      </c>
    </row>
    <row r="6" ht="14.25" customHeight="1">
      <c r="A6" s="16" t="s">
        <v>7</v>
      </c>
      <c r="B6" s="17">
        <v>239.73</v>
      </c>
      <c r="C6" s="14">
        <v>2850.0</v>
      </c>
      <c r="D6" s="15">
        <f t="shared" si="1"/>
        <v>239.73</v>
      </c>
    </row>
    <row r="7" ht="14.25" customHeight="1">
      <c r="A7" s="16" t="s">
        <v>8</v>
      </c>
      <c r="B7" s="18">
        <v>300.0</v>
      </c>
      <c r="C7" s="19">
        <v>1450.0</v>
      </c>
      <c r="D7" s="15">
        <f t="shared" si="1"/>
        <v>300</v>
      </c>
    </row>
    <row r="8" ht="14.25" customHeight="1">
      <c r="A8" s="16" t="s">
        <v>9</v>
      </c>
      <c r="B8" s="20"/>
      <c r="C8" s="19">
        <v>500.0</v>
      </c>
      <c r="D8" s="15" t="str">
        <f t="shared" si="1"/>
        <v/>
      </c>
    </row>
    <row r="9" ht="14.25" customHeight="1">
      <c r="A9" s="16" t="s">
        <v>10</v>
      </c>
      <c r="B9" s="20"/>
      <c r="C9" s="19">
        <v>25.0</v>
      </c>
      <c r="D9" s="15" t="str">
        <f t="shared" si="1"/>
        <v/>
      </c>
    </row>
    <row r="10" ht="14.25" customHeight="1">
      <c r="A10" s="21"/>
      <c r="B10" s="22"/>
      <c r="C10" s="23"/>
      <c r="D10" s="24"/>
    </row>
    <row r="11" ht="16.5" customHeight="1">
      <c r="A11" s="25" t="s">
        <v>11</v>
      </c>
      <c r="B11" s="26">
        <f t="shared" ref="B11:D11" si="2">SUM(B5:B10)</f>
        <v>1840.49</v>
      </c>
      <c r="C11" s="27">
        <f t="shared" si="2"/>
        <v>17825</v>
      </c>
      <c r="D11" s="28">
        <f t="shared" si="2"/>
        <v>1840.49</v>
      </c>
    </row>
    <row r="12" ht="13.5" customHeight="1"/>
    <row r="13" ht="14.25" customHeight="1"/>
    <row r="14" ht="14.25" customHeight="1">
      <c r="A14" s="8" t="s">
        <v>12</v>
      </c>
      <c r="B14" s="29"/>
      <c r="C14" s="29"/>
      <c r="D14" s="30"/>
    </row>
    <row r="15" ht="14.25" customHeight="1">
      <c r="A15" s="31" t="s">
        <v>13</v>
      </c>
      <c r="B15" s="32"/>
      <c r="C15" s="33"/>
      <c r="D15" s="33"/>
    </row>
    <row r="16" ht="14.25" customHeight="1">
      <c r="A16" s="34" t="s">
        <v>14</v>
      </c>
      <c r="B16" s="35" t="s">
        <v>3</v>
      </c>
      <c r="C16" s="36" t="s">
        <v>4</v>
      </c>
      <c r="D16" s="11" t="s">
        <v>5</v>
      </c>
    </row>
    <row r="17" ht="14.25" customHeight="1">
      <c r="A17" s="37" t="s">
        <v>15</v>
      </c>
      <c r="B17" s="38"/>
      <c r="C17" s="39">
        <v>40.0</v>
      </c>
      <c r="D17" s="15" t="str">
        <f t="shared" ref="D17:D20" si="3">B17</f>
        <v/>
      </c>
    </row>
    <row r="18" ht="14.25" customHeight="1">
      <c r="A18" s="40" t="s">
        <v>16</v>
      </c>
      <c r="B18" s="20"/>
      <c r="C18" s="41">
        <v>300.0</v>
      </c>
      <c r="D18" s="15" t="str">
        <f t="shared" si="3"/>
        <v/>
      </c>
    </row>
    <row r="19" ht="14.25" customHeight="1">
      <c r="A19" s="40" t="s">
        <v>17</v>
      </c>
      <c r="B19" s="20"/>
      <c r="C19" s="41">
        <v>50.0</v>
      </c>
      <c r="D19" s="15" t="str">
        <f t="shared" si="3"/>
        <v/>
      </c>
    </row>
    <row r="20" ht="14.25" customHeight="1">
      <c r="A20" s="42" t="s">
        <v>18</v>
      </c>
      <c r="B20" s="43"/>
      <c r="C20" s="44">
        <v>100.0</v>
      </c>
      <c r="D20" s="15" t="str">
        <f t="shared" si="3"/>
        <v/>
      </c>
    </row>
    <row r="21" ht="14.25" customHeight="1">
      <c r="A21" s="45" t="s">
        <v>19</v>
      </c>
      <c r="B21" s="46">
        <f t="shared" ref="B21:D21" si="4">SUM(B17:B20)</f>
        <v>0</v>
      </c>
      <c r="C21" s="47">
        <f t="shared" si="4"/>
        <v>490</v>
      </c>
      <c r="D21" s="48">
        <f t="shared" si="4"/>
        <v>0</v>
      </c>
    </row>
    <row r="22" ht="14.25" customHeight="1">
      <c r="A22" s="49"/>
      <c r="C22" s="33"/>
      <c r="D22" s="33"/>
    </row>
    <row r="23" ht="14.25" customHeight="1">
      <c r="A23" s="50" t="s">
        <v>20</v>
      </c>
      <c r="B23" s="9" t="s">
        <v>3</v>
      </c>
      <c r="C23" s="36" t="s">
        <v>4</v>
      </c>
      <c r="D23" s="11" t="s">
        <v>5</v>
      </c>
    </row>
    <row r="24" ht="14.25" customHeight="1">
      <c r="A24" s="49" t="s">
        <v>21</v>
      </c>
      <c r="B24" s="51"/>
      <c r="C24" s="52">
        <v>50.0</v>
      </c>
      <c r="D24" s="15" t="str">
        <f>B24</f>
        <v/>
      </c>
    </row>
    <row r="25" ht="14.25" customHeight="1">
      <c r="A25" s="53" t="s">
        <v>19</v>
      </c>
      <c r="B25" s="46">
        <f t="shared" ref="B25:D25" si="5">SUM(B24)</f>
        <v>0</v>
      </c>
      <c r="C25" s="47">
        <f t="shared" si="5"/>
        <v>50</v>
      </c>
      <c r="D25" s="48">
        <f t="shared" si="5"/>
        <v>0</v>
      </c>
    </row>
    <row r="26" ht="14.25" customHeight="1">
      <c r="A26" s="49"/>
      <c r="C26" s="33"/>
      <c r="D26" s="33"/>
    </row>
    <row r="27" ht="14.25" customHeight="1">
      <c r="A27" s="53" t="s">
        <v>22</v>
      </c>
      <c r="B27" s="9" t="s">
        <v>3</v>
      </c>
      <c r="C27" s="36" t="s">
        <v>4</v>
      </c>
      <c r="D27" s="11" t="s">
        <v>5</v>
      </c>
    </row>
    <row r="28" ht="14.25" customHeight="1">
      <c r="A28" s="54" t="s">
        <v>21</v>
      </c>
      <c r="B28" s="38"/>
      <c r="C28" s="39">
        <v>200.0</v>
      </c>
      <c r="D28" s="15" t="str">
        <f t="shared" ref="D28:D29" si="6">B28</f>
        <v/>
      </c>
    </row>
    <row r="29" ht="14.25" customHeight="1">
      <c r="A29" s="55" t="s">
        <v>23</v>
      </c>
      <c r="B29" s="56"/>
      <c r="C29" s="57">
        <v>50.0</v>
      </c>
      <c r="D29" s="15" t="str">
        <f t="shared" si="6"/>
        <v/>
      </c>
    </row>
    <row r="30" ht="14.25" customHeight="1">
      <c r="A30" s="53" t="s">
        <v>19</v>
      </c>
      <c r="B30" s="46">
        <f t="shared" ref="B30:D30" si="7">SUM(B28:B29)</f>
        <v>0</v>
      </c>
      <c r="C30" s="47">
        <f t="shared" si="7"/>
        <v>250</v>
      </c>
      <c r="D30" s="48">
        <f t="shared" si="7"/>
        <v>0</v>
      </c>
    </row>
    <row r="31" ht="14.25" customHeight="1">
      <c r="A31" s="49"/>
      <c r="C31" s="33"/>
      <c r="D31" s="33"/>
    </row>
    <row r="32" ht="14.25" customHeight="1">
      <c r="A32" s="53" t="s">
        <v>24</v>
      </c>
      <c r="B32" s="9" t="s">
        <v>3</v>
      </c>
      <c r="C32" s="36" t="s">
        <v>4</v>
      </c>
      <c r="D32" s="11" t="s">
        <v>5</v>
      </c>
    </row>
    <row r="33" ht="14.25" customHeight="1">
      <c r="A33" s="58" t="s">
        <v>25</v>
      </c>
      <c r="B33" s="38"/>
      <c r="C33" s="52">
        <v>75.0</v>
      </c>
      <c r="D33" s="15" t="str">
        <f>B33</f>
        <v/>
      </c>
    </row>
    <row r="34" ht="14.25" customHeight="1">
      <c r="A34" s="53" t="s">
        <v>19</v>
      </c>
      <c r="B34" s="59"/>
      <c r="C34" s="60">
        <f t="shared" ref="C34:D34" si="8">SUM(C33)</f>
        <v>75</v>
      </c>
      <c r="D34" s="61">
        <f t="shared" si="8"/>
        <v>0</v>
      </c>
    </row>
    <row r="35" ht="14.25" customHeight="1">
      <c r="A35" s="49"/>
      <c r="B35" s="62"/>
      <c r="C35" s="33"/>
      <c r="D35" s="33"/>
    </row>
    <row r="36" ht="14.25" customHeight="1">
      <c r="A36" s="63" t="s">
        <v>26</v>
      </c>
      <c r="B36" s="48">
        <f t="shared" ref="B36:D36" si="9">B21+B25+B30+B34</f>
        <v>0</v>
      </c>
      <c r="C36" s="47">
        <f t="shared" si="9"/>
        <v>865</v>
      </c>
      <c r="D36" s="48">
        <f t="shared" si="9"/>
        <v>0</v>
      </c>
    </row>
    <row r="37" ht="14.25" customHeight="1"/>
    <row r="38" ht="14.25" customHeight="1">
      <c r="A38" s="64" t="s">
        <v>27</v>
      </c>
    </row>
    <row r="39" ht="14.25" customHeight="1"/>
    <row r="40" ht="14.25" customHeight="1">
      <c r="A40" s="65" t="s">
        <v>28</v>
      </c>
      <c r="B40" s="9" t="s">
        <v>3</v>
      </c>
      <c r="C40" s="66" t="s">
        <v>4</v>
      </c>
      <c r="D40" s="11" t="s">
        <v>5</v>
      </c>
    </row>
    <row r="41" ht="14.25" customHeight="1">
      <c r="A41" s="67" t="s">
        <v>29</v>
      </c>
      <c r="B41" s="38"/>
      <c r="C41" s="39">
        <v>250.0</v>
      </c>
      <c r="D41" s="15" t="str">
        <f t="shared" ref="D41:D45" si="10">B41</f>
        <v/>
      </c>
    </row>
    <row r="42" ht="14.25" customHeight="1">
      <c r="A42" s="68" t="s">
        <v>30</v>
      </c>
      <c r="B42" s="20"/>
      <c r="C42" s="41">
        <v>150.0</v>
      </c>
      <c r="D42" s="15" t="str">
        <f t="shared" si="10"/>
        <v/>
      </c>
    </row>
    <row r="43" ht="14.25" customHeight="1">
      <c r="A43" s="68" t="s">
        <v>31</v>
      </c>
      <c r="B43" s="20"/>
      <c r="C43" s="41">
        <v>100.0</v>
      </c>
      <c r="D43" s="15" t="str">
        <f t="shared" si="10"/>
        <v/>
      </c>
    </row>
    <row r="44" ht="14.25" customHeight="1">
      <c r="A44" s="68" t="s">
        <v>32</v>
      </c>
      <c r="B44" s="20"/>
      <c r="C44" s="41">
        <v>1300.0</v>
      </c>
      <c r="D44" s="15" t="str">
        <f t="shared" si="10"/>
        <v/>
      </c>
    </row>
    <row r="45" ht="14.25" customHeight="1">
      <c r="A45" s="69" t="s">
        <v>33</v>
      </c>
      <c r="B45" s="43"/>
      <c r="C45" s="41">
        <v>100.0</v>
      </c>
      <c r="D45" s="15" t="str">
        <f t="shared" si="10"/>
        <v/>
      </c>
    </row>
    <row r="46" ht="14.25" customHeight="1">
      <c r="A46" s="70" t="s">
        <v>19</v>
      </c>
      <c r="B46" s="48">
        <f t="shared" ref="B46:D46" si="11">SUM(B41:B45)</f>
        <v>0</v>
      </c>
      <c r="C46" s="47">
        <f t="shared" si="11"/>
        <v>1900</v>
      </c>
      <c r="D46" s="48">
        <f t="shared" si="11"/>
        <v>0</v>
      </c>
    </row>
    <row r="47" ht="14.25" customHeight="1">
      <c r="A47" s="71"/>
      <c r="C47" s="72"/>
      <c r="D47" s="72"/>
    </row>
    <row r="48" ht="14.25" customHeight="1">
      <c r="A48" s="53" t="s">
        <v>34</v>
      </c>
      <c r="B48" s="9" t="s">
        <v>3</v>
      </c>
      <c r="C48" s="36" t="s">
        <v>4</v>
      </c>
      <c r="D48" s="11" t="s">
        <v>5</v>
      </c>
    </row>
    <row r="49" ht="14.25" customHeight="1">
      <c r="A49" s="53" t="s">
        <v>19</v>
      </c>
      <c r="B49" s="73">
        <f>SUM(B45:B48)</f>
        <v>0</v>
      </c>
      <c r="C49" s="74"/>
      <c r="D49" s="75"/>
    </row>
    <row r="50" ht="14.25" customHeight="1">
      <c r="A50" s="71"/>
      <c r="C50" s="72"/>
      <c r="D50" s="72"/>
    </row>
    <row r="51" ht="14.25" customHeight="1">
      <c r="A51" s="76" t="s">
        <v>35</v>
      </c>
      <c r="B51" s="9" t="s">
        <v>3</v>
      </c>
      <c r="C51" s="66" t="s">
        <v>4</v>
      </c>
      <c r="D51" s="11" t="s">
        <v>5</v>
      </c>
    </row>
    <row r="52" ht="14.25" customHeight="1">
      <c r="A52" s="77" t="s">
        <v>36</v>
      </c>
      <c r="B52" s="78"/>
      <c r="C52" s="79">
        <v>150.0</v>
      </c>
      <c r="D52" s="15" t="str">
        <f t="shared" ref="D52:D54" si="12">B52</f>
        <v/>
      </c>
    </row>
    <row r="53" ht="14.25" customHeight="1">
      <c r="A53" s="80" t="s">
        <v>37</v>
      </c>
      <c r="B53" s="81"/>
      <c r="C53" s="82">
        <v>100.0</v>
      </c>
      <c r="D53" s="15" t="str">
        <f t="shared" si="12"/>
        <v/>
      </c>
    </row>
    <row r="54" ht="14.25" customHeight="1">
      <c r="A54" s="80" t="s">
        <v>38</v>
      </c>
      <c r="B54" s="81"/>
      <c r="C54" s="82">
        <v>200.0</v>
      </c>
      <c r="D54" s="15" t="str">
        <f t="shared" si="12"/>
        <v/>
      </c>
    </row>
    <row r="55" ht="14.25" customHeight="1">
      <c r="A55" s="63" t="s">
        <v>19</v>
      </c>
      <c r="B55" s="48">
        <f>SUM(B50:B54)</f>
        <v>0</v>
      </c>
      <c r="C55" s="48">
        <f>SUM(C52:C54)</f>
        <v>450</v>
      </c>
      <c r="D55" s="48">
        <f>SUM(D50:D54)</f>
        <v>0</v>
      </c>
    </row>
    <row r="56" ht="14.25" customHeight="1">
      <c r="A56" s="71"/>
      <c r="C56" s="72"/>
      <c r="D56" s="72"/>
    </row>
    <row r="57" ht="14.25" customHeight="1">
      <c r="A57" s="83" t="s">
        <v>39</v>
      </c>
      <c r="B57" s="9" t="s">
        <v>3</v>
      </c>
      <c r="C57" s="66" t="s">
        <v>4</v>
      </c>
      <c r="D57" s="11" t="s">
        <v>5</v>
      </c>
    </row>
    <row r="58" ht="14.25" customHeight="1">
      <c r="A58" s="54" t="s">
        <v>40</v>
      </c>
      <c r="B58" s="17">
        <v>-610.56</v>
      </c>
      <c r="C58" s="39">
        <v>175.0</v>
      </c>
      <c r="D58" s="13">
        <f t="shared" ref="D58:D61" si="13">B58</f>
        <v>-610.56</v>
      </c>
    </row>
    <row r="59" ht="14.25" customHeight="1">
      <c r="A59" s="84" t="s">
        <v>41</v>
      </c>
      <c r="B59" s="20"/>
      <c r="C59" s="41">
        <v>25.0</v>
      </c>
      <c r="D59" s="13" t="str">
        <f t="shared" si="13"/>
        <v/>
      </c>
    </row>
    <row r="60" ht="14.25" customHeight="1">
      <c r="A60" s="84" t="s">
        <v>42</v>
      </c>
      <c r="B60" s="20"/>
      <c r="C60" s="41">
        <v>550.0</v>
      </c>
      <c r="D60" s="13" t="str">
        <f t="shared" si="13"/>
        <v/>
      </c>
    </row>
    <row r="61" ht="14.25" customHeight="1">
      <c r="A61" s="85" t="s">
        <v>43</v>
      </c>
      <c r="B61" s="43"/>
      <c r="C61" s="86">
        <v>100.0</v>
      </c>
      <c r="D61" s="87" t="str">
        <f t="shared" si="13"/>
        <v/>
      </c>
    </row>
    <row r="62" ht="14.25" customHeight="1">
      <c r="A62" s="45" t="s">
        <v>19</v>
      </c>
      <c r="B62" s="73">
        <f t="shared" ref="B62:D62" si="14">SUM(B58:B61)</f>
        <v>-610.56</v>
      </c>
      <c r="C62" s="88">
        <f t="shared" si="14"/>
        <v>850</v>
      </c>
      <c r="D62" s="46">
        <f t="shared" si="14"/>
        <v>-610.56</v>
      </c>
    </row>
    <row r="63" ht="14.25" customHeight="1">
      <c r="A63" s="71"/>
      <c r="C63" s="72"/>
      <c r="D63" s="72"/>
    </row>
    <row r="64" ht="14.25" customHeight="1">
      <c r="A64" s="65" t="s">
        <v>44</v>
      </c>
      <c r="B64" s="9" t="s">
        <v>3</v>
      </c>
      <c r="C64" s="66" t="s">
        <v>4</v>
      </c>
      <c r="D64" s="11" t="s">
        <v>5</v>
      </c>
    </row>
    <row r="65" ht="14.25" customHeight="1">
      <c r="A65" s="67" t="s">
        <v>21</v>
      </c>
      <c r="B65" s="38"/>
      <c r="C65" s="52">
        <v>40.0</v>
      </c>
      <c r="D65" s="15" t="str">
        <f t="shared" ref="D65:D67" si="15">B65</f>
        <v/>
      </c>
    </row>
    <row r="66" ht="14.25" customHeight="1">
      <c r="A66" s="68" t="s">
        <v>45</v>
      </c>
      <c r="B66" s="20"/>
      <c r="C66" s="89">
        <v>30.0</v>
      </c>
      <c r="D66" s="15" t="str">
        <f t="shared" si="15"/>
        <v/>
      </c>
    </row>
    <row r="67" ht="14.25" customHeight="1">
      <c r="A67" s="69" t="s">
        <v>46</v>
      </c>
      <c r="B67" s="43"/>
      <c r="C67" s="89">
        <v>100.0</v>
      </c>
      <c r="D67" s="15" t="str">
        <f t="shared" si="15"/>
        <v/>
      </c>
    </row>
    <row r="68" ht="14.25" customHeight="1">
      <c r="A68" s="70" t="s">
        <v>19</v>
      </c>
      <c r="B68" s="26">
        <f>SUM(B63:B67)</f>
        <v>0</v>
      </c>
      <c r="C68" s="47">
        <f>SUM(C65:C67)</f>
        <v>170</v>
      </c>
      <c r="D68" s="48">
        <f>SUM(D63:D67)</f>
        <v>0</v>
      </c>
    </row>
    <row r="69" ht="14.25" customHeight="1">
      <c r="A69" s="71"/>
      <c r="C69" s="72"/>
      <c r="D69" s="72"/>
    </row>
    <row r="70" ht="14.25" customHeight="1">
      <c r="A70" s="90" t="s">
        <v>47</v>
      </c>
      <c r="B70" s="9" t="s">
        <v>3</v>
      </c>
      <c r="C70" s="36" t="s">
        <v>4</v>
      </c>
      <c r="D70" s="11" t="s">
        <v>5</v>
      </c>
    </row>
    <row r="71" ht="14.25" customHeight="1">
      <c r="A71" s="91" t="s">
        <v>48</v>
      </c>
      <c r="B71" s="92">
        <v>-567.1</v>
      </c>
      <c r="C71" s="79">
        <v>4300.0</v>
      </c>
      <c r="D71" s="15">
        <f t="shared" ref="D71:D72" si="16">B71</f>
        <v>-567.1</v>
      </c>
    </row>
    <row r="72" ht="14.25" customHeight="1">
      <c r="A72" s="22" t="s">
        <v>45</v>
      </c>
      <c r="B72" s="93"/>
      <c r="C72" s="94">
        <v>50.0</v>
      </c>
      <c r="D72" s="15" t="str">
        <f t="shared" si="16"/>
        <v/>
      </c>
    </row>
    <row r="73" ht="14.25" customHeight="1">
      <c r="A73" s="95" t="s">
        <v>19</v>
      </c>
      <c r="B73" s="96">
        <f t="shared" ref="B73:D73" si="17">SUM(B71:B72)</f>
        <v>-567.1</v>
      </c>
      <c r="C73" s="96">
        <f t="shared" si="17"/>
        <v>4350</v>
      </c>
      <c r="D73" s="96">
        <f t="shared" si="17"/>
        <v>-567.1</v>
      </c>
    </row>
    <row r="74" ht="14.25" customHeight="1">
      <c r="A74" s="97"/>
      <c r="C74" s="72"/>
      <c r="D74" s="72"/>
    </row>
    <row r="75" ht="14.25" customHeight="1">
      <c r="A75" s="98" t="s">
        <v>49</v>
      </c>
      <c r="B75" s="99">
        <f t="shared" ref="B75:D75" si="18">B46+B49+B55+B62+B68+B73</f>
        <v>-1177.66</v>
      </c>
      <c r="C75" s="99">
        <f t="shared" si="18"/>
        <v>7720</v>
      </c>
      <c r="D75" s="99">
        <f t="shared" si="18"/>
        <v>-1177.66</v>
      </c>
    </row>
    <row r="76" ht="14.25" customHeight="1"/>
    <row r="77" ht="14.25" customHeight="1">
      <c r="A77" s="100" t="s">
        <v>50</v>
      </c>
      <c r="B77" s="101" t="s">
        <v>3</v>
      </c>
      <c r="C77" s="102" t="s">
        <v>4</v>
      </c>
      <c r="D77" s="11" t="s">
        <v>5</v>
      </c>
    </row>
    <row r="78" ht="14.25" customHeight="1">
      <c r="A78" s="32" t="s">
        <v>51</v>
      </c>
      <c r="B78" s="103"/>
      <c r="C78" s="17">
        <v>5250.0</v>
      </c>
      <c r="D78" s="15" t="str">
        <f t="shared" ref="D78:D86" si="19">B78</f>
        <v/>
      </c>
    </row>
    <row r="79" ht="14.25" customHeight="1">
      <c r="A79" s="68" t="s">
        <v>52</v>
      </c>
      <c r="B79" s="18">
        <v>-97.91</v>
      </c>
      <c r="C79" s="18">
        <v>0.0</v>
      </c>
      <c r="D79" s="15">
        <f t="shared" si="19"/>
        <v>-97.91</v>
      </c>
      <c r="E79" s="104" t="s">
        <v>53</v>
      </c>
    </row>
    <row r="80" ht="14.25" customHeight="1">
      <c r="A80" s="68" t="s">
        <v>54</v>
      </c>
      <c r="B80" s="18">
        <v>-137.79</v>
      </c>
      <c r="C80" s="18">
        <v>1700.0</v>
      </c>
      <c r="D80" s="15">
        <f t="shared" si="19"/>
        <v>-137.79</v>
      </c>
    </row>
    <row r="81" ht="14.25" customHeight="1">
      <c r="A81" s="68" t="s">
        <v>55</v>
      </c>
      <c r="B81" s="20"/>
      <c r="C81" s="18">
        <v>160.0</v>
      </c>
      <c r="D81" s="15" t="str">
        <f t="shared" si="19"/>
        <v/>
      </c>
    </row>
    <row r="82" ht="14.25" customHeight="1">
      <c r="A82" s="68" t="s">
        <v>56</v>
      </c>
      <c r="B82" s="20"/>
      <c r="C82" s="18">
        <v>1000.0</v>
      </c>
      <c r="D82" s="15" t="str">
        <f t="shared" si="19"/>
        <v/>
      </c>
    </row>
    <row r="83" ht="14.25" customHeight="1">
      <c r="A83" s="68" t="s">
        <v>57</v>
      </c>
      <c r="B83" s="20"/>
      <c r="C83" s="18">
        <v>300.0</v>
      </c>
      <c r="D83" s="15" t="str">
        <f t="shared" si="19"/>
        <v/>
      </c>
    </row>
    <row r="84" ht="14.25" customHeight="1">
      <c r="A84" s="68" t="s">
        <v>58</v>
      </c>
      <c r="B84" s="20"/>
      <c r="C84" s="18">
        <v>100.0</v>
      </c>
      <c r="D84" s="15" t="str">
        <f t="shared" si="19"/>
        <v/>
      </c>
    </row>
    <row r="85" ht="14.25" customHeight="1">
      <c r="A85" s="68" t="s">
        <v>59</v>
      </c>
      <c r="B85" s="18">
        <v>-33.91</v>
      </c>
      <c r="C85" s="18">
        <v>300.0</v>
      </c>
      <c r="D85" s="15">
        <f t="shared" si="19"/>
        <v>-33.91</v>
      </c>
    </row>
    <row r="86" ht="14.25" customHeight="1">
      <c r="A86" s="69" t="s">
        <v>60</v>
      </c>
      <c r="B86" s="43"/>
      <c r="C86" s="105">
        <v>500.0</v>
      </c>
      <c r="D86" s="15" t="str">
        <f t="shared" si="19"/>
        <v/>
      </c>
    </row>
    <row r="87" ht="14.25" customHeight="1">
      <c r="A87" s="106" t="s">
        <v>61</v>
      </c>
      <c r="B87" s="107">
        <f t="shared" ref="B87:D87" si="20">SUM(B78:B86)</f>
        <v>-269.61</v>
      </c>
      <c r="C87" s="107">
        <f t="shared" si="20"/>
        <v>9310</v>
      </c>
      <c r="D87" s="107">
        <f t="shared" si="20"/>
        <v>-269.61</v>
      </c>
    </row>
    <row r="88" ht="14.25" customHeight="1"/>
    <row r="89" ht="14.25" customHeight="1">
      <c r="B89" s="9" t="s">
        <v>3</v>
      </c>
      <c r="C89" s="108" t="s">
        <v>4</v>
      </c>
      <c r="D89" s="11" t="s">
        <v>5</v>
      </c>
    </row>
    <row r="90" ht="14.25" customHeight="1">
      <c r="A90" s="109" t="s">
        <v>62</v>
      </c>
      <c r="B90" s="110">
        <f t="shared" ref="B90:D90" si="21">B11</f>
        <v>1840.49</v>
      </c>
      <c r="C90" s="110">
        <f t="shared" si="21"/>
        <v>17825</v>
      </c>
      <c r="D90" s="110">
        <f t="shared" si="21"/>
        <v>1840.49</v>
      </c>
    </row>
    <row r="91" ht="14.25" customHeight="1">
      <c r="A91" s="111" t="s">
        <v>63</v>
      </c>
      <c r="B91" s="112">
        <f>(B87+B75)</f>
        <v>-1447.27</v>
      </c>
      <c r="C91" s="112">
        <f>-(C87+C75)</f>
        <v>-17030</v>
      </c>
      <c r="D91" s="112">
        <f>(D87+D75)</f>
        <v>-1447.27</v>
      </c>
    </row>
    <row r="92" ht="14.25" customHeight="1">
      <c r="A92" s="113" t="s">
        <v>64</v>
      </c>
      <c r="B92" s="20">
        <f t="shared" ref="B92:D92" si="22">B90+B91</f>
        <v>393.22</v>
      </c>
      <c r="C92" s="20">
        <f t="shared" si="22"/>
        <v>795</v>
      </c>
      <c r="D92" s="20">
        <f t="shared" si="22"/>
        <v>393.22</v>
      </c>
    </row>
    <row r="93" ht="14.25" customHeight="1">
      <c r="A93" s="111" t="s">
        <v>65</v>
      </c>
      <c r="B93" s="18" t="s">
        <v>53</v>
      </c>
      <c r="C93" s="18">
        <v>4200.0</v>
      </c>
      <c r="D93" s="18" t="s">
        <v>53</v>
      </c>
    </row>
    <row r="94" ht="14.25" customHeight="1">
      <c r="A94" s="114" t="s">
        <v>66</v>
      </c>
      <c r="B94" s="43"/>
      <c r="C94" s="43">
        <f>C93+C92</f>
        <v>4995</v>
      </c>
      <c r="D94" s="115" t="s">
        <v>53</v>
      </c>
    </row>
    <row r="95" ht="14.25" customHeight="1"/>
    <row r="96" ht="14.25" customHeight="1">
      <c r="A96" s="116">
        <v>4945.37</v>
      </c>
      <c r="B96" s="116">
        <v>-1958.41</v>
      </c>
      <c r="C96" s="116">
        <v>1055.58</v>
      </c>
      <c r="D96" s="117">
        <f>A96+B96+C96</f>
        <v>4042.54</v>
      </c>
      <c r="E96" s="118"/>
      <c r="F96" s="119"/>
      <c r="G96" s="119" t="s">
        <v>53</v>
      </c>
    </row>
    <row r="97" ht="14.25" customHeight="1">
      <c r="A97" s="120" t="s">
        <v>67</v>
      </c>
      <c r="B97" s="120" t="s">
        <v>68</v>
      </c>
      <c r="C97" s="121" t="s">
        <v>69</v>
      </c>
      <c r="D97" s="122" t="s">
        <v>70</v>
      </c>
      <c r="E97" s="118"/>
      <c r="F97" s="119"/>
    </row>
    <row r="98" ht="14.25" customHeight="1">
      <c r="A98" s="123"/>
      <c r="B98" s="124"/>
      <c r="C98" s="124"/>
      <c r="D98" s="125"/>
      <c r="E98" s="118"/>
      <c r="F98" s="119"/>
    </row>
    <row r="99" ht="14.25" customHeight="1">
      <c r="A99" s="126" t="s">
        <v>71</v>
      </c>
      <c r="B99" s="127">
        <v>5198.06</v>
      </c>
      <c r="C99" s="127">
        <v>5217.92</v>
      </c>
      <c r="D99" s="127">
        <f>C99-B99</f>
        <v>19.86</v>
      </c>
      <c r="E99" s="118" t="s">
        <v>53</v>
      </c>
      <c r="F99" s="119" t="s">
        <v>53</v>
      </c>
    </row>
    <row r="100" ht="14.25" customHeight="1">
      <c r="B100" s="128" t="s">
        <v>72</v>
      </c>
      <c r="C100" s="128" t="s">
        <v>73</v>
      </c>
      <c r="D100" s="129" t="s">
        <v>74</v>
      </c>
    </row>
    <row r="101" ht="14.25" customHeight="1"/>
    <row r="102" ht="14.25" customHeight="1">
      <c r="A102" s="130" t="s">
        <v>75</v>
      </c>
      <c r="B102" s="29"/>
      <c r="C102" s="30"/>
    </row>
    <row r="103" ht="14.25" customHeight="1">
      <c r="A103" s="131" t="s">
        <v>76</v>
      </c>
      <c r="B103" s="132" t="s">
        <v>77</v>
      </c>
      <c r="C103" s="133">
        <v>50.0</v>
      </c>
      <c r="D103" s="104" t="s">
        <v>53</v>
      </c>
    </row>
    <row r="104" ht="14.25" customHeight="1">
      <c r="A104" s="134" t="s">
        <v>78</v>
      </c>
      <c r="B104" s="132" t="s">
        <v>79</v>
      </c>
      <c r="C104" s="133">
        <v>262.76</v>
      </c>
    </row>
    <row r="105" ht="14.25" customHeight="1">
      <c r="A105" s="134" t="s">
        <v>80</v>
      </c>
      <c r="B105" s="132" t="s">
        <v>81</v>
      </c>
      <c r="C105" s="133">
        <v>228.0</v>
      </c>
    </row>
    <row r="106" ht="14.25" customHeight="1">
      <c r="A106" s="135" t="s">
        <v>82</v>
      </c>
      <c r="B106" s="136" t="s">
        <v>83</v>
      </c>
      <c r="C106" s="133">
        <v>600.0</v>
      </c>
    </row>
    <row r="107" ht="14.25" customHeight="1">
      <c r="A107" s="137" t="s">
        <v>84</v>
      </c>
      <c r="B107" s="138" t="s">
        <v>85</v>
      </c>
      <c r="C107" s="139">
        <v>160.0</v>
      </c>
    </row>
    <row r="108" ht="14.25" customHeight="1">
      <c r="A108" s="140" t="s">
        <v>19</v>
      </c>
      <c r="B108" s="141"/>
      <c r="C108" s="142">
        <f>SUM(C103:C107)</f>
        <v>1300.76</v>
      </c>
    </row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A1:D1"/>
    <mergeCell ref="A2:D2"/>
    <mergeCell ref="A3:D3"/>
    <mergeCell ref="A14:D14"/>
    <mergeCell ref="A102:C102"/>
  </mergeCells>
  <printOptions/>
  <pageMargins bottom="0.75" footer="0.0" header="0.0" left="0.7" right="0.7" top="0.75"/>
  <pageSetup fitToHeight="0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7.5"/>
  </cols>
  <sheetData>
    <row r="1">
      <c r="A1" s="143">
        <v>45866.0</v>
      </c>
      <c r="B1" s="144" t="s">
        <v>86</v>
      </c>
      <c r="C1" s="145"/>
      <c r="D1" s="146"/>
      <c r="E1" s="146"/>
      <c r="F1" s="147">
        <v>4042.54</v>
      </c>
    </row>
    <row r="2">
      <c r="A2" s="148">
        <v>45866.0</v>
      </c>
      <c r="B2" s="149" t="s">
        <v>87</v>
      </c>
      <c r="C2" s="150" t="s">
        <v>88</v>
      </c>
      <c r="D2" s="151"/>
      <c r="E2" s="152">
        <v>827.76</v>
      </c>
      <c r="F2" s="153">
        <v>4042.54</v>
      </c>
    </row>
    <row r="3">
      <c r="A3" s="154">
        <v>45862.0</v>
      </c>
      <c r="B3" s="144" t="s">
        <v>89</v>
      </c>
      <c r="C3" s="155"/>
      <c r="D3" s="156"/>
      <c r="E3" s="156"/>
      <c r="F3" s="157">
        <v>3214.78</v>
      </c>
    </row>
    <row r="4">
      <c r="A4" s="148">
        <v>45862.0</v>
      </c>
      <c r="B4" s="149" t="s">
        <v>90</v>
      </c>
      <c r="C4" s="150" t="s">
        <v>88</v>
      </c>
      <c r="D4" s="152">
        <v>-339.0</v>
      </c>
      <c r="E4" s="151"/>
      <c r="F4" s="153">
        <v>3214.78</v>
      </c>
    </row>
    <row r="5">
      <c r="A5" s="148">
        <v>45862.0</v>
      </c>
      <c r="B5" s="149" t="s">
        <v>91</v>
      </c>
      <c r="C5" s="150" t="s">
        <v>88</v>
      </c>
      <c r="D5" s="152">
        <v>-182.14</v>
      </c>
      <c r="E5" s="151"/>
      <c r="F5" s="153">
        <v>3553.78</v>
      </c>
    </row>
    <row r="6">
      <c r="A6" s="148">
        <v>45862.0</v>
      </c>
      <c r="B6" s="149" t="s">
        <v>92</v>
      </c>
      <c r="C6" s="150" t="s">
        <v>88</v>
      </c>
      <c r="D6" s="152">
        <v>-127.79</v>
      </c>
      <c r="E6" s="151"/>
      <c r="F6" s="153">
        <v>3735.92</v>
      </c>
    </row>
    <row r="7">
      <c r="A7" s="154">
        <v>45859.0</v>
      </c>
      <c r="B7" s="144" t="s">
        <v>93</v>
      </c>
      <c r="C7" s="155"/>
      <c r="D7" s="156"/>
      <c r="E7" s="156"/>
      <c r="F7" s="157">
        <v>3863.71</v>
      </c>
    </row>
    <row r="8">
      <c r="A8" s="148">
        <v>45859.0</v>
      </c>
      <c r="B8" s="149" t="s">
        <v>94</v>
      </c>
      <c r="C8" s="150" t="s">
        <v>88</v>
      </c>
      <c r="D8" s="152">
        <v>-33.91</v>
      </c>
      <c r="E8" s="151"/>
      <c r="F8" s="153">
        <v>3863.71</v>
      </c>
    </row>
    <row r="9">
      <c r="A9" s="154">
        <v>45856.0</v>
      </c>
      <c r="B9" s="144" t="s">
        <v>95</v>
      </c>
      <c r="C9" s="155"/>
      <c r="D9" s="156"/>
      <c r="E9" s="156"/>
      <c r="F9" s="157">
        <v>3897.62</v>
      </c>
    </row>
    <row r="10">
      <c r="A10" s="148">
        <v>45856.0</v>
      </c>
      <c r="B10" s="149" t="s">
        <v>96</v>
      </c>
      <c r="C10" s="150" t="s">
        <v>88</v>
      </c>
      <c r="D10" s="152">
        <v>-567.1</v>
      </c>
      <c r="E10" s="151"/>
      <c r="F10" s="153">
        <v>3897.62</v>
      </c>
    </row>
    <row r="11">
      <c r="A11" s="148">
        <v>45856.0</v>
      </c>
      <c r="B11" s="149" t="s">
        <v>97</v>
      </c>
      <c r="C11" s="150" t="s">
        <v>88</v>
      </c>
      <c r="D11" s="151"/>
      <c r="E11" s="152">
        <v>227.82</v>
      </c>
      <c r="F11" s="153">
        <v>4464.72</v>
      </c>
    </row>
    <row r="12">
      <c r="A12" s="154">
        <v>45855.0</v>
      </c>
      <c r="B12" s="144" t="s">
        <v>98</v>
      </c>
      <c r="C12" s="155"/>
      <c r="D12" s="156"/>
      <c r="E12" s="156"/>
      <c r="F12" s="157">
        <v>4236.9</v>
      </c>
    </row>
    <row r="13">
      <c r="A13" s="148">
        <v>45855.0</v>
      </c>
      <c r="B13" s="149" t="s">
        <v>99</v>
      </c>
      <c r="C13" s="150" t="s">
        <v>88</v>
      </c>
      <c r="D13" s="152">
        <v>-97.91</v>
      </c>
      <c r="E13" s="151"/>
      <c r="F13" s="153">
        <v>4236.9</v>
      </c>
    </row>
    <row r="14">
      <c r="A14" s="154">
        <v>45848.0</v>
      </c>
      <c r="B14" s="144" t="s">
        <v>100</v>
      </c>
      <c r="C14" s="155"/>
      <c r="D14" s="156"/>
      <c r="E14" s="156"/>
      <c r="F14" s="157">
        <v>4334.81</v>
      </c>
    </row>
    <row r="15">
      <c r="A15" s="148">
        <v>45848.0</v>
      </c>
      <c r="B15" s="149" t="s">
        <v>101</v>
      </c>
      <c r="C15" s="150" t="s">
        <v>88</v>
      </c>
      <c r="D15" s="152">
        <v>-610.56</v>
      </c>
      <c r="E15" s="151"/>
      <c r="F15" s="153">
        <v>4334.81</v>
      </c>
    </row>
    <row r="16">
      <c r="A16" s="158">
        <v>45841.0</v>
      </c>
      <c r="B16" s="144" t="s">
        <v>102</v>
      </c>
      <c r="C16" s="159"/>
      <c r="D16" s="160"/>
      <c r="E16" s="160"/>
      <c r="F16" s="161">
        <v>4945.37</v>
      </c>
    </row>
    <row r="17">
      <c r="A17" s="162"/>
      <c r="D17" s="163">
        <f t="shared" ref="D17:E17" si="1">SUM(D1:D15)</f>
        <v>-1958.41</v>
      </c>
      <c r="E17" s="163">
        <f t="shared" si="1"/>
        <v>1055.58</v>
      </c>
    </row>
  </sheetData>
  <hyperlinks>
    <hyperlink r:id="rId1" location="/accounts/details/25118265/transactions" ref="B1"/>
    <hyperlink r:id="rId2" location="/accounts/details/25118265/transactions" ref="B2"/>
    <hyperlink r:id="rId3" location="/accounts/details/25118265/transactions" ref="B3"/>
    <hyperlink r:id="rId4" location="/accounts/details/25118265/transactions" ref="B4"/>
    <hyperlink r:id="rId5" location="/accounts/details/25118265/transactions" ref="B5"/>
    <hyperlink r:id="rId6" location="/accounts/details/25118265/transactions" ref="B6"/>
    <hyperlink r:id="rId7" location="/accounts/details/25118265/transactions" ref="B7"/>
    <hyperlink r:id="rId8" location="/accounts/details/25118265/transactions" ref="B8"/>
    <hyperlink r:id="rId9" location="/accounts/details/25118265/transactions" ref="B9"/>
    <hyperlink r:id="rId10" location="/accounts/details/25118265/transactions" ref="B10"/>
    <hyperlink r:id="rId11" location="/accounts/details/25118265/transactions" ref="B11"/>
    <hyperlink r:id="rId12" location="/accounts/details/25118265/transactions" ref="B12"/>
    <hyperlink r:id="rId13" location="/accounts/details/25118265/transactions" ref="B13"/>
    <hyperlink r:id="rId14" location="/accounts/details/25118265/transactions" ref="B14"/>
    <hyperlink r:id="rId15" location="/accounts/details/25118265/transactions" ref="B15"/>
    <hyperlink r:id="rId16" location="/accounts/details/25118265/transactions" ref="B16"/>
  </hyperlinks>
  <drawing r:id="rId17"/>
</worksheet>
</file>